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920"/>
  <workbookPr defaultThemeVersion="166925"/>
  <mc:AlternateContent xmlns:mc="http://schemas.openxmlformats.org/markup-compatibility/2006">
    <mc:Choice Requires="x15">
      <x15ac:absPath xmlns:x15ac="http://schemas.microsoft.com/office/spreadsheetml/2010/11/ac" url="C:\Users\jhu.EFCO\Documents\"/>
    </mc:Choice>
  </mc:AlternateContent>
  <xr:revisionPtr revIDLastSave="0" documentId="13_ncr:1_{0CD988AC-B21C-4B18-8684-A0E39CBA4E3F}" xr6:coauthVersionLast="38" xr6:coauthVersionMax="38" xr10:uidLastSave="{00000000-0000-0000-0000-000000000000}"/>
  <bookViews>
    <workbookView xWindow="0" yWindow="0" windowWidth="28800" windowHeight="11565" xr2:uid="{F5EBEEC7-7B23-4F39-8F3A-32DADC1CD921}"/>
  </bookViews>
  <sheets>
    <sheet name="Rio Tinto Buy Back Calculator"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1" l="1"/>
  <c r="C3" i="1" s="1"/>
  <c r="G24" i="1"/>
  <c r="G22" i="1"/>
  <c r="G10" i="1"/>
  <c r="G12" i="1" s="1"/>
  <c r="H12" i="1" l="1"/>
  <c r="H21" i="1"/>
  <c r="G23" i="1"/>
  <c r="G25" i="1" s="1"/>
  <c r="G26" i="1" s="1"/>
  <c r="G27" i="1" s="1"/>
  <c r="G13" i="1"/>
  <c r="G16" i="1" s="1"/>
  <c r="H26" i="1" l="1"/>
  <c r="C6" i="1" s="1"/>
  <c r="C4" i="1"/>
  <c r="G14" i="1"/>
  <c r="G15" i="1" s="1"/>
  <c r="G17" i="1" s="1"/>
  <c r="H17" i="1" s="1"/>
  <c r="H27" i="1" l="1"/>
  <c r="G18" i="1"/>
  <c r="H18" i="1" l="1"/>
  <c r="C5" i="1"/>
  <c r="C7" i="1" l="1"/>
  <c r="D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Jack Hu</author>
  </authors>
  <commentList>
    <comment ref="B11" authorId="0" shapeId="0" xr:uid="{AF67E6DA-CADA-4F41-BCCE-E662212F879E}">
      <text>
        <r>
          <rPr>
            <b/>
            <sz val="9"/>
            <color indexed="81"/>
            <rFont val="Tahoma"/>
            <family val="2"/>
          </rPr>
          <t>This is an assumption of Rio's 5 day VWAP up to 9/11/18</t>
        </r>
        <r>
          <rPr>
            <sz val="9"/>
            <color indexed="81"/>
            <rFont val="Tahoma"/>
            <family val="2"/>
          </rPr>
          <t xml:space="preserve">
</t>
        </r>
      </text>
    </comment>
    <comment ref="B12" authorId="0" shapeId="0" xr:uid="{211505CE-D1A2-401C-B89F-FE946D0C088B}">
      <text>
        <r>
          <rPr>
            <b/>
            <sz val="9"/>
            <color indexed="81"/>
            <rFont val="Tahoma"/>
            <family val="2"/>
          </rPr>
          <t>This is an assumption in GBP</t>
        </r>
      </text>
    </comment>
    <comment ref="B13" authorId="0" shapeId="0" xr:uid="{F9F91AAB-51CF-47A1-BED8-F44EE0DC2B55}">
      <text>
        <r>
          <rPr>
            <b/>
            <sz val="9"/>
            <color indexed="81"/>
            <rFont val="Tahoma"/>
            <family val="2"/>
          </rPr>
          <t>If buying a new parcel</t>
        </r>
      </text>
    </comment>
    <comment ref="B22" authorId="0" shapeId="0" xr:uid="{6FB7EC3E-A926-483A-991E-D982B0F9884A}">
      <text>
        <r>
          <rPr>
            <b/>
            <sz val="9"/>
            <color indexed="81"/>
            <rFont val="Tahoma"/>
            <family val="2"/>
          </rPr>
          <t>From 8 to 14%</t>
        </r>
      </text>
    </comment>
    <comment ref="F26" authorId="0" shapeId="0" xr:uid="{62DDB0B8-A235-4DFB-AC5D-ACA1273C490C}">
      <text>
        <r>
          <rPr>
            <b/>
            <sz val="9"/>
            <color indexed="81"/>
            <rFont val="Tahoma"/>
            <family val="2"/>
          </rPr>
          <t>If it is a positive amount</t>
        </r>
      </text>
    </comment>
  </commentList>
</comments>
</file>

<file path=xl/sharedStrings.xml><?xml version="1.0" encoding="utf-8"?>
<sst xmlns="http://schemas.openxmlformats.org/spreadsheetml/2006/main" count="54" uniqueCount="44">
  <si>
    <t>RIO.PLC Share price on 19/9/18</t>
  </si>
  <si>
    <t>Income Calculation</t>
  </si>
  <si>
    <t>Per Share</t>
  </si>
  <si>
    <t>Total Value</t>
  </si>
  <si>
    <t>Rio's Current Market Price</t>
  </si>
  <si>
    <t>Buy Back Price</t>
  </si>
  <si>
    <t>-</t>
  </si>
  <si>
    <t>Capital Component</t>
  </si>
  <si>
    <t>Fully Franked Dividend</t>
  </si>
  <si>
    <t>Franking Credits</t>
  </si>
  <si>
    <t>Assessable Income</t>
  </si>
  <si>
    <t>Investor's Assumptions</t>
  </si>
  <si>
    <t>Tax Payable</t>
  </si>
  <si>
    <t>Number of Shares Tendered Via Buy Back</t>
  </si>
  <si>
    <t>Franking Credits Offset</t>
  </si>
  <si>
    <t>Investor's Marginal Tax Rate</t>
  </si>
  <si>
    <t>Net Tax Offset</t>
  </si>
  <si>
    <t>Total Income Amount</t>
  </si>
  <si>
    <t>Buy Back Assumptions</t>
  </si>
  <si>
    <t>Capital Calculation</t>
  </si>
  <si>
    <t>Deemed Tax Value</t>
  </si>
  <si>
    <t>Excess Tax</t>
  </si>
  <si>
    <t>Cost Base</t>
  </si>
  <si>
    <t>Capital Gain/Loss</t>
  </si>
  <si>
    <t>CGT Benefit</t>
  </si>
  <si>
    <t>Total Capital Amount</t>
  </si>
  <si>
    <t>Your Brokerage Rate (%)</t>
  </si>
  <si>
    <t>Discount Tendered (8% to 14%)</t>
  </si>
  <si>
    <t>Net Profit/Loss vs. Selling on Market Now</t>
  </si>
  <si>
    <t>Number of Shares Accepted</t>
  </si>
  <si>
    <t>Data Entry Fields</t>
  </si>
  <si>
    <r>
      <t xml:space="preserve">Your Current Investment Is Worth - </t>
    </r>
    <r>
      <rPr>
        <i/>
        <sz val="10"/>
        <rFont val="Calibri Light"/>
        <family val="2"/>
        <scheme val="major"/>
      </rPr>
      <t>Based on Number of Shares Accepted Via Buy Back</t>
    </r>
  </si>
  <si>
    <r>
      <t xml:space="preserve">Rio's VWAP into 9/11/18 - </t>
    </r>
    <r>
      <rPr>
        <i/>
        <sz val="10"/>
        <color theme="1"/>
        <rFont val="Calibri Light"/>
        <family val="2"/>
        <scheme val="major"/>
      </rPr>
      <t>leave if unsure</t>
    </r>
  </si>
  <si>
    <r>
      <t xml:space="preserve">Rio PLC Share Price on 9/11/18 - </t>
    </r>
    <r>
      <rPr>
        <i/>
        <sz val="10"/>
        <color theme="1"/>
        <rFont val="Calibri Light"/>
        <family val="2"/>
        <scheme val="major"/>
      </rPr>
      <t>leave if unsure</t>
    </r>
  </si>
  <si>
    <r>
      <t>Scaleback Percentage (%) -</t>
    </r>
    <r>
      <rPr>
        <sz val="10"/>
        <color theme="1"/>
        <rFont val="Calibri Light"/>
        <family val="2"/>
        <scheme val="major"/>
      </rPr>
      <t xml:space="preserve"> </t>
    </r>
    <r>
      <rPr>
        <i/>
        <sz val="10"/>
        <color theme="1"/>
        <rFont val="Calibri Light"/>
        <family val="2"/>
        <scheme val="major"/>
      </rPr>
      <t>max 100%</t>
    </r>
  </si>
  <si>
    <t>You Investment Entity Will Receive This Amount on 19/11/18</t>
  </si>
  <si>
    <t>You Investment Entity Will Receive This Amount Via Your FY19 Tax Return</t>
  </si>
  <si>
    <t>You Investment Entity Will Receive CGT Benefit Of</t>
  </si>
  <si>
    <r>
      <t xml:space="preserve">Please note this information is of a general nature only and has been provided without taking account of your objectives, financial situation or needs. Because of this, we recommend you consider, with or without the assistance of a financial advisor, whether the information is appropriate in light of your particular needs and circumstances.
The projected figures generated by this calculator aren’t guaranteed, are provided as an illustration only, and may vary from actual results. The calculator isn’t intended to be and shouldn’t be relied on when making a decision about a particular financial product. Before making any financial decisions you should consider getting some personal financial advice by calling your financial adviser or Diamond Blue Financial Services on 02 9223 0911.
Copyright in the information contained in this calculator subsists under the Copyright Act 1968 (Cth) and, through international treaties, the laws of many other countries. It is owned by EFDB Pty Ltd unless otherwise stated. All rights reserved. You may download a single copy of this document and, where necessary for its use as a reference, make a single hard copy. Except as permitted under the Copyright Act 1968 (Cth) or other applicable laws, no part of this publication may be otherwise reproduced, adapted, performed in public or transmitted in any form by any process without the specific written consent of EFDB Pty Ltd.
</t>
    </r>
    <r>
      <rPr>
        <b/>
        <sz val="11"/>
        <color indexed="8"/>
        <rFont val="Calibri Light"/>
        <family val="2"/>
        <scheme val="major"/>
      </rPr>
      <t xml:space="preserve">EFDB Pty Ltd trading as Diamond Blue Financial Services | Sydney CBD | Northern Beaches | ABN 64 112 871 922 | AFSL 311720
</t>
    </r>
    <r>
      <rPr>
        <sz val="11"/>
        <color indexed="8"/>
        <rFont val="Calibri Light"/>
        <family val="2"/>
        <scheme val="major"/>
      </rPr>
      <t xml:space="preserve">
</t>
    </r>
  </si>
  <si>
    <t>02 9223 0911</t>
  </si>
  <si>
    <t>www.dbfs.com.au</t>
  </si>
  <si>
    <t>Level 13, 23 Hunter St Sydney NSW 2000</t>
  </si>
  <si>
    <t>advice@dbfs.com.au</t>
  </si>
  <si>
    <t>Rio Tinto September - September 2018 Buy Back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</si>
</sst>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7" formatCode="&quot;$&quot;#,##0.00;\-&quot;$&quot;#,##0.00"/>
    <numFmt numFmtId="8" formatCode="&quot;$&quot;#,##0.00;[Red]\-&quot;$&quot;#,##0.00"/>
    <numFmt numFmtId="44" formatCode="_-&quot;$&quot;* #,##0.00_-;\-&quot;$&quot;* #,##0.00_-;_-&quot;$&quot;* &quot;-&quot;??_-;_-@_-"/>
    <numFmt numFmtId="164" formatCode="\£#,##0.00;[Red]&quot;$&quot;#,##0.00"/>
    <numFmt numFmtId="165" formatCode="&quot;$&quot;#,##0"/>
    <numFmt numFmtId="166" formatCode="0.0%"/>
    <numFmt numFmtId="167" formatCode="&quot;$&quot;#,##0.00"/>
  </numFmts>
  <fonts count="26" x14ac:knownFonts="1">
    <font>
      <sz val="10"/>
      <name val="Arial"/>
      <family val="2"/>
    </font>
    <font>
      <b/>
      <sz val="11"/>
      <color theme="3"/>
      <name val="Calibri"/>
      <family val="2"/>
      <scheme val="minor"/>
    </font>
    <font>
      <sz val="11"/>
      <color rgb="FF006100"/>
      <name val="Calibri"/>
      <family val="2"/>
      <scheme val="minor"/>
    </font>
    <font>
      <b/>
      <sz val="18"/>
      <color theme="3"/>
      <name val="Calibri Light"/>
      <family val="2"/>
      <scheme val="major"/>
    </font>
    <font>
      <sz val="10"/>
      <name val="Arial"/>
      <family val="2"/>
    </font>
    <font>
      <b/>
      <sz val="9"/>
      <color indexed="81"/>
      <name val="Tahoma"/>
      <family val="2"/>
    </font>
    <font>
      <sz val="9"/>
      <color indexed="81"/>
      <name val="Tahoma"/>
      <family val="2"/>
    </font>
    <font>
      <i/>
      <sz val="11"/>
      <name val="Calibri Light"/>
      <family val="2"/>
      <scheme val="major"/>
    </font>
    <font>
      <sz val="11"/>
      <name val="Calibri Light"/>
      <family val="2"/>
      <scheme val="major"/>
    </font>
    <font>
      <b/>
      <u/>
      <sz val="11"/>
      <color theme="1"/>
      <name val="Calibri Light"/>
      <family val="2"/>
      <scheme val="major"/>
    </font>
    <font>
      <i/>
      <sz val="10"/>
      <name val="Calibri Light"/>
      <family val="2"/>
      <scheme val="major"/>
    </font>
    <font>
      <sz val="11"/>
      <color theme="0"/>
      <name val="Calibri Light"/>
      <family val="2"/>
      <scheme val="major"/>
    </font>
    <font>
      <b/>
      <sz val="11"/>
      <color theme="0"/>
      <name val="Calibri Light"/>
      <family val="2"/>
      <scheme val="major"/>
    </font>
    <font>
      <sz val="11"/>
      <color rgb="FF006100"/>
      <name val="Calibri Light"/>
      <family val="2"/>
      <scheme val="major"/>
    </font>
    <font>
      <b/>
      <sz val="11"/>
      <name val="Calibri Light"/>
      <family val="2"/>
      <scheme val="major"/>
    </font>
    <font>
      <b/>
      <sz val="11"/>
      <color theme="3"/>
      <name val="Calibri Light"/>
      <family val="2"/>
      <scheme val="major"/>
    </font>
    <font>
      <sz val="11"/>
      <color theme="1"/>
      <name val="Calibri Light"/>
      <family val="2"/>
      <scheme val="major"/>
    </font>
    <font>
      <sz val="12"/>
      <name val="Calibri Light"/>
      <family val="2"/>
      <scheme val="major"/>
    </font>
    <font>
      <b/>
      <sz val="12"/>
      <name val="Calibri Light"/>
      <family val="2"/>
      <scheme val="major"/>
    </font>
    <font>
      <b/>
      <sz val="11"/>
      <color theme="1"/>
      <name val="Calibri Light"/>
      <family val="2"/>
      <scheme val="major"/>
    </font>
    <font>
      <b/>
      <sz val="11"/>
      <color indexed="8"/>
      <name val="Calibri Light"/>
      <family val="2"/>
      <scheme val="major"/>
    </font>
    <font>
      <sz val="11"/>
      <color indexed="8"/>
      <name val="Calibri Light"/>
      <family val="2"/>
      <scheme val="major"/>
    </font>
    <font>
      <i/>
      <sz val="10"/>
      <color theme="1"/>
      <name val="Calibri Light"/>
      <family val="2"/>
      <scheme val="major"/>
    </font>
    <font>
      <sz val="10"/>
      <color theme="1"/>
      <name val="Calibri Light"/>
      <family val="2"/>
      <scheme val="major"/>
    </font>
    <font>
      <u/>
      <sz val="10"/>
      <color theme="10"/>
      <name val="Arial"/>
      <family val="2"/>
    </font>
    <font>
      <b/>
      <u/>
      <sz val="10"/>
      <color theme="10"/>
      <name val="Arial"/>
      <family val="2"/>
    </font>
  </fonts>
  <fills count="7">
    <fill>
      <patternFill patternType="none"/>
    </fill>
    <fill>
      <patternFill patternType="gray125"/>
    </fill>
    <fill>
      <patternFill patternType="solid">
        <fgColor rgb="FFC6EFCE"/>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bgColor indexed="64"/>
      </patternFill>
    </fill>
  </fills>
  <borders count="15">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medium">
        <color indexed="64"/>
      </right>
      <top style="thin">
        <color rgb="FF7F7F7F"/>
      </top>
      <bottom style="thin">
        <color rgb="FF7F7F7F"/>
      </bottom>
      <diagonal/>
    </border>
    <border>
      <left style="medium">
        <color indexed="64"/>
      </left>
      <right/>
      <top style="medium">
        <color indexed="64"/>
      </top>
      <bottom style="medium">
        <color theme="4" tint="0.39997558519241921"/>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theme="4" tint="0.39997558519241921"/>
      </bottom>
      <diagonal/>
    </border>
    <border>
      <left style="thin">
        <color rgb="FF7F7F7F"/>
      </left>
      <right style="medium">
        <color indexed="64"/>
      </right>
      <top style="thin">
        <color rgb="FF7F7F7F"/>
      </top>
      <bottom style="medium">
        <color indexed="64"/>
      </bottom>
      <diagonal/>
    </border>
    <border>
      <left style="medium">
        <color indexed="64"/>
      </left>
      <right/>
      <top style="medium">
        <color indexed="64"/>
      </top>
      <bottom/>
      <diagonal/>
    </border>
  </borders>
  <cellStyleXfs count="7">
    <xf numFmtId="0" fontId="0" fillId="0" borderId="0"/>
    <xf numFmtId="44" fontId="4" fillId="0" borderId="0" applyFont="0" applyFill="0" applyBorder="0" applyAlignment="0" applyProtection="0"/>
    <xf numFmtId="9" fontId="4" fillId="0" borderId="0" applyFont="0" applyFill="0" applyBorder="0" applyAlignment="0" applyProtection="0"/>
    <xf numFmtId="0" fontId="3" fillId="0" borderId="0" applyNumberFormat="0" applyFill="0" applyBorder="0" applyAlignment="0" applyProtection="0"/>
    <xf numFmtId="0" fontId="1" fillId="0" borderId="2" applyNumberFormat="0" applyFill="0" applyAlignment="0" applyProtection="0"/>
    <xf numFmtId="0" fontId="2" fillId="2" borderId="0" applyNumberFormat="0" applyBorder="0" applyAlignment="0" applyProtection="0"/>
    <xf numFmtId="0" fontId="24" fillId="0" borderId="0" applyNumberFormat="0" applyFill="0" applyBorder="0" applyAlignment="0" applyProtection="0"/>
  </cellStyleXfs>
  <cellXfs count="60">
    <xf numFmtId="0" fontId="0" fillId="0" borderId="0" xfId="0"/>
    <xf numFmtId="0" fontId="3" fillId="3" borderId="1" xfId="3" applyFont="1" applyFill="1" applyBorder="1"/>
    <xf numFmtId="0" fontId="8" fillId="0" borderId="0" xfId="0" applyFont="1" applyFill="1"/>
    <xf numFmtId="0" fontId="9" fillId="0" borderId="0" xfId="0" applyFont="1" applyFill="1"/>
    <xf numFmtId="0" fontId="8" fillId="0" borderId="0" xfId="0" applyFont="1" applyFill="1" applyAlignment="1">
      <alignment horizontal="center"/>
    </xf>
    <xf numFmtId="0" fontId="10" fillId="0" borderId="0" xfId="0" applyFont="1" applyFill="1"/>
    <xf numFmtId="0" fontId="11" fillId="0" borderId="0" xfId="0" applyFont="1" applyFill="1" applyBorder="1"/>
    <xf numFmtId="0" fontId="11" fillId="0" borderId="0" xfId="0" applyFont="1" applyFill="1" applyBorder="1" applyAlignment="1">
      <alignment vertical="top"/>
    </xf>
    <xf numFmtId="164" fontId="12" fillId="0" borderId="0" xfId="1" applyNumberFormat="1" applyFont="1" applyFill="1" applyBorder="1" applyAlignment="1">
      <alignment horizontal="center" vertical="top"/>
    </xf>
    <xf numFmtId="0" fontId="7" fillId="0" borderId="0" xfId="0" applyFont="1" applyFill="1" applyAlignment="1">
      <alignment vertical="top"/>
    </xf>
    <xf numFmtId="8" fontId="13" fillId="2" borderId="3" xfId="5" applyNumberFormat="1" applyFont="1" applyBorder="1" applyAlignment="1">
      <alignment horizontal="center" vertical="top"/>
    </xf>
    <xf numFmtId="9" fontId="11" fillId="0" borderId="0" xfId="2" applyFont="1" applyFill="1" applyBorder="1" applyAlignment="1">
      <alignment vertical="top" wrapText="1"/>
    </xf>
    <xf numFmtId="0" fontId="8" fillId="4" borderId="14" xfId="0" applyFont="1" applyFill="1" applyBorder="1" applyAlignment="1">
      <alignment horizontal="right" vertical="top"/>
    </xf>
    <xf numFmtId="165" fontId="8" fillId="4" borderId="6" xfId="0" applyNumberFormat="1" applyFont="1" applyFill="1" applyBorder="1" applyAlignment="1">
      <alignment horizontal="center" vertical="top"/>
    </xf>
    <xf numFmtId="0" fontId="7" fillId="4" borderId="5" xfId="0" applyFont="1" applyFill="1" applyBorder="1" applyAlignment="1">
      <alignment horizontal="center"/>
    </xf>
    <xf numFmtId="0" fontId="8" fillId="4" borderId="7" xfId="0" applyFont="1" applyFill="1" applyBorder="1" applyAlignment="1">
      <alignment horizontal="right" vertical="top"/>
    </xf>
    <xf numFmtId="165" fontId="8" fillId="4" borderId="0" xfId="0" applyNumberFormat="1" applyFont="1" applyFill="1" applyBorder="1" applyAlignment="1">
      <alignment horizontal="center" vertical="top"/>
    </xf>
    <xf numFmtId="0" fontId="7" fillId="4" borderId="8" xfId="0" applyFont="1" applyFill="1" applyBorder="1" applyAlignment="1">
      <alignment horizontal="center"/>
    </xf>
    <xf numFmtId="0" fontId="12" fillId="6" borderId="9" xfId="0" applyFont="1" applyFill="1" applyBorder="1" applyAlignment="1">
      <alignment horizontal="right" vertical="top"/>
    </xf>
    <xf numFmtId="165" fontId="12" fillId="6" borderId="10" xfId="0" applyNumberFormat="1" applyFont="1" applyFill="1" applyBorder="1" applyAlignment="1">
      <alignment horizontal="center" vertical="top"/>
    </xf>
    <xf numFmtId="166" fontId="12" fillId="6" borderId="11" xfId="2" applyNumberFormat="1" applyFont="1" applyFill="1" applyBorder="1" applyAlignment="1">
      <alignment horizontal="center" vertical="top"/>
    </xf>
    <xf numFmtId="0" fontId="14" fillId="0" borderId="0" xfId="0" applyFont="1" applyFill="1" applyAlignment="1">
      <alignment horizontal="center"/>
    </xf>
    <xf numFmtId="0" fontId="15" fillId="4" borderId="4" xfId="4" applyFont="1" applyFill="1" applyBorder="1" applyAlignment="1">
      <alignment vertical="top"/>
    </xf>
    <xf numFmtId="0" fontId="14" fillId="4" borderId="5" xfId="0" applyFont="1" applyFill="1" applyBorder="1" applyAlignment="1">
      <alignment horizontal="center"/>
    </xf>
    <xf numFmtId="0" fontId="15" fillId="5" borderId="4" xfId="4" applyFont="1" applyFill="1" applyBorder="1" applyAlignment="1">
      <alignment vertical="top"/>
    </xf>
    <xf numFmtId="0" fontId="14" fillId="5" borderId="6" xfId="0" applyFont="1" applyFill="1" applyBorder="1" applyAlignment="1">
      <alignment horizontal="center"/>
    </xf>
    <xf numFmtId="0" fontId="14" fillId="5" borderId="5" xfId="0" applyFont="1" applyFill="1" applyBorder="1" applyAlignment="1">
      <alignment horizontal="center"/>
    </xf>
    <xf numFmtId="0" fontId="16" fillId="0" borderId="7" xfId="0" applyFont="1" applyFill="1" applyBorder="1" applyAlignment="1">
      <alignment vertical="top"/>
    </xf>
    <xf numFmtId="0" fontId="8" fillId="0" borderId="0" xfId="0" applyFont="1" applyFill="1" applyAlignment="1">
      <alignment vertical="top"/>
    </xf>
    <xf numFmtId="167" fontId="17" fillId="0" borderId="0" xfId="0" applyNumberFormat="1" applyFont="1" applyFill="1" applyBorder="1" applyAlignment="1">
      <alignment horizontal="center" vertical="top"/>
    </xf>
    <xf numFmtId="165" fontId="17" fillId="0" borderId="8" xfId="0" applyNumberFormat="1" applyFont="1" applyFill="1" applyBorder="1" applyAlignment="1">
      <alignment horizontal="center" vertical="top"/>
    </xf>
    <xf numFmtId="0" fontId="11" fillId="0" borderId="0" xfId="0" applyFont="1" applyFill="1"/>
    <xf numFmtId="0" fontId="11" fillId="0" borderId="0" xfId="0" applyFont="1" applyFill="1" applyAlignment="1">
      <alignment vertical="top"/>
    </xf>
    <xf numFmtId="7" fontId="17" fillId="0" borderId="0" xfId="0" applyNumberFormat="1" applyFont="1" applyFill="1" applyBorder="1" applyAlignment="1">
      <alignment horizontal="center" vertical="top"/>
    </xf>
    <xf numFmtId="0" fontId="8" fillId="0" borderId="7" xfId="0" applyFont="1" applyFill="1" applyBorder="1"/>
    <xf numFmtId="0" fontId="8" fillId="0" borderId="8" xfId="0" applyFont="1" applyFill="1" applyBorder="1"/>
    <xf numFmtId="0" fontId="15" fillId="4" borderId="12" xfId="4" applyFont="1" applyFill="1" applyBorder="1" applyAlignment="1">
      <alignment vertical="top"/>
    </xf>
    <xf numFmtId="0" fontId="14" fillId="4" borderId="8" xfId="0" applyFont="1" applyFill="1" applyBorder="1" applyAlignment="1">
      <alignment horizontal="center"/>
    </xf>
    <xf numFmtId="0" fontId="19" fillId="5" borderId="9" xfId="0" applyFont="1" applyFill="1" applyBorder="1" applyAlignment="1">
      <alignment vertical="top"/>
    </xf>
    <xf numFmtId="7" fontId="18" fillId="5" borderId="10" xfId="0" applyNumberFormat="1" applyFont="1" applyFill="1" applyBorder="1" applyAlignment="1">
      <alignment horizontal="center" vertical="top"/>
    </xf>
    <xf numFmtId="5" fontId="18" fillId="5" borderId="11" xfId="0" applyNumberFormat="1" applyFont="1" applyFill="1" applyBorder="1" applyAlignment="1">
      <alignment horizontal="center" vertical="top"/>
    </xf>
    <xf numFmtId="0" fontId="8" fillId="0" borderId="8" xfId="0" applyFont="1" applyFill="1" applyBorder="1" applyAlignment="1">
      <alignment horizontal="center"/>
    </xf>
    <xf numFmtId="0" fontId="17" fillId="0" borderId="0" xfId="0" applyFont="1" applyFill="1" applyAlignment="1">
      <alignment horizontal="center"/>
    </xf>
    <xf numFmtId="0" fontId="19" fillId="0" borderId="0" xfId="0" applyFont="1" applyFill="1" applyAlignment="1">
      <alignment horizontal="center" vertical="top"/>
    </xf>
    <xf numFmtId="0" fontId="8" fillId="0" borderId="0" xfId="0" applyFont="1" applyFill="1" applyAlignment="1">
      <alignment vertical="top" wrapText="1"/>
    </xf>
    <xf numFmtId="0" fontId="16" fillId="0" borderId="9" xfId="0" applyFont="1" applyFill="1" applyBorder="1" applyAlignment="1">
      <alignment vertical="top"/>
    </xf>
    <xf numFmtId="0" fontId="3" fillId="0" borderId="1" xfId="3" applyFont="1" applyFill="1" applyBorder="1"/>
    <xf numFmtId="0" fontId="16" fillId="3" borderId="0" xfId="0" applyFont="1" applyFill="1" applyAlignment="1">
      <alignment horizontal="left" vertical="top" wrapText="1"/>
    </xf>
    <xf numFmtId="0" fontId="8" fillId="3" borderId="0" xfId="0" applyFont="1" applyFill="1"/>
    <xf numFmtId="0" fontId="10" fillId="0" borderId="0" xfId="0" applyFont="1" applyFill="1" applyAlignment="1">
      <alignment vertical="top" wrapText="1"/>
    </xf>
    <xf numFmtId="0" fontId="10" fillId="0" borderId="0" xfId="0" quotePrefix="1" applyFont="1" applyFill="1" applyAlignment="1">
      <alignment vertical="top" wrapText="1"/>
    </xf>
    <xf numFmtId="0" fontId="19" fillId="0" borderId="0" xfId="0" applyFont="1" applyFill="1"/>
    <xf numFmtId="167" fontId="19" fillId="0" borderId="0" xfId="0" applyNumberFormat="1" applyFont="1" applyFill="1"/>
    <xf numFmtId="0" fontId="14" fillId="0" borderId="0" xfId="0" applyFont="1" applyFill="1"/>
    <xf numFmtId="0" fontId="25" fillId="0" borderId="0" xfId="6" applyFont="1" applyFill="1"/>
    <xf numFmtId="8" fontId="13" fillId="2" borderId="3" xfId="5" applyNumberFormat="1" applyFont="1" applyBorder="1" applyAlignment="1" applyProtection="1">
      <alignment horizontal="center" vertical="top"/>
      <protection locked="0"/>
    </xf>
    <xf numFmtId="10" fontId="13" fillId="2" borderId="3" xfId="5" applyNumberFormat="1" applyFont="1" applyBorder="1" applyAlignment="1" applyProtection="1">
      <alignment horizontal="center" vertical="top"/>
      <protection locked="0"/>
    </xf>
    <xf numFmtId="1" fontId="13" fillId="2" borderId="3" xfId="5" applyNumberFormat="1" applyFont="1" applyBorder="1" applyAlignment="1" applyProtection="1">
      <alignment horizontal="center" vertical="top"/>
      <protection locked="0"/>
    </xf>
    <xf numFmtId="9" fontId="13" fillId="2" borderId="3" xfId="5" applyNumberFormat="1" applyFont="1" applyBorder="1" applyAlignment="1" applyProtection="1">
      <alignment horizontal="center" vertical="top"/>
      <protection locked="0"/>
    </xf>
    <xf numFmtId="9" fontId="13" fillId="2" borderId="13" xfId="5" applyNumberFormat="1" applyFont="1" applyBorder="1" applyAlignment="1" applyProtection="1">
      <alignment horizontal="center" vertical="top"/>
      <protection locked="0"/>
    </xf>
  </cellXfs>
  <cellStyles count="7">
    <cellStyle name="Currency" xfId="1" builtinId="4"/>
    <cellStyle name="Good" xfId="5" builtinId="26"/>
    <cellStyle name="Heading 3" xfId="4" builtinId="18"/>
    <cellStyle name="Hyperlink" xfId="6" builtinId="8"/>
    <cellStyle name="Normal" xfId="0" builtinId="0"/>
    <cellStyle name="Percent" xfId="2" builtinId="5"/>
    <cellStyle name="Title" xfId="3" builtinId="1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1</xdr:row>
      <xdr:rowOff>161925</xdr:rowOff>
    </xdr:from>
    <xdr:to>
      <xdr:col>12</xdr:col>
      <xdr:colOff>523546</xdr:colOff>
      <xdr:row>5</xdr:row>
      <xdr:rowOff>133249</xdr:rowOff>
    </xdr:to>
    <xdr:pic>
      <xdr:nvPicPr>
        <xdr:cNvPr id="2" name="Picture 1">
          <a:extLst>
            <a:ext uri="{FF2B5EF4-FFF2-40B4-BE49-F238E27FC236}">
              <a16:creationId xmlns:a16="http://schemas.microsoft.com/office/drawing/2014/main" id="{0465126D-0513-4F26-8805-44FDAF6EEE92}"/>
            </a:ext>
          </a:extLst>
        </xdr:cNvPr>
        <xdr:cNvPicPr>
          <a:picLocks noChangeAspect="1"/>
        </xdr:cNvPicPr>
      </xdr:nvPicPr>
      <xdr:blipFill>
        <a:blip xmlns:r="http://schemas.openxmlformats.org/officeDocument/2006/relationships" r:embed="rId1"/>
        <a:stretch>
          <a:fillRect/>
        </a:stretch>
      </xdr:blipFill>
      <xdr:spPr>
        <a:xfrm>
          <a:off x="12049125" y="466725"/>
          <a:ext cx="2628571" cy="8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dvice@dbfs.com.au" TargetMode="External"/><Relationship Id="rId1" Type="http://schemas.openxmlformats.org/officeDocument/2006/relationships/hyperlink" Target="http://www.dbfs.com.a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B4884-1C97-44FB-A69D-B7C786C7F46D}">
  <sheetPr>
    <pageSetUpPr fitToPage="1"/>
  </sheetPr>
  <dimension ref="A1:N60"/>
  <sheetViews>
    <sheetView showGridLines="0" tabSelected="1" zoomScaleNormal="100" workbookViewId="0">
      <selection activeCell="C11" sqref="C11"/>
    </sheetView>
  </sheetViews>
  <sheetFormatPr defaultRowHeight="15" x14ac:dyDescent="0.25"/>
  <cols>
    <col min="1" max="1" width="3.28515625" style="2" customWidth="1"/>
    <col min="2" max="2" width="70.7109375" style="51" customWidth="1"/>
    <col min="3" max="3" width="16.28515625" style="21" customWidth="1"/>
    <col min="4" max="4" width="7.85546875" style="5" customWidth="1"/>
    <col min="5" max="5" width="7" style="2" customWidth="1"/>
    <col min="6" max="6" width="23" style="2" bestFit="1" customWidth="1"/>
    <col min="7" max="7" width="14.140625" style="4" customWidth="1"/>
    <col min="8" max="8" width="12.28515625" style="4" bestFit="1" customWidth="1"/>
    <col min="9" max="9" width="26" style="2" bestFit="1" customWidth="1"/>
    <col min="10" max="10" width="11.5703125" style="2" customWidth="1"/>
    <col min="11" max="11" width="11" style="2" bestFit="1" customWidth="1"/>
    <col min="12" max="256" width="9.140625" style="2"/>
    <col min="257" max="257" width="3.28515625" style="2" customWidth="1"/>
    <col min="258" max="258" width="54.85546875" style="2" customWidth="1"/>
    <col min="259" max="259" width="14.28515625" style="2" customWidth="1"/>
    <col min="260" max="260" width="7.42578125" style="2" customWidth="1"/>
    <col min="261" max="261" width="21.7109375" style="2" bestFit="1" customWidth="1"/>
    <col min="262" max="262" width="21" style="2" bestFit="1" customWidth="1"/>
    <col min="263" max="263" width="14.140625" style="2" customWidth="1"/>
    <col min="264" max="264" width="6.42578125" style="2" customWidth="1"/>
    <col min="265" max="265" width="26" style="2" bestFit="1" customWidth="1"/>
    <col min="266" max="266" width="11.5703125" style="2" customWidth="1"/>
    <col min="267" max="267" width="11" style="2" bestFit="1" customWidth="1"/>
    <col min="268" max="512" width="9.140625" style="2"/>
    <col min="513" max="513" width="3.28515625" style="2" customWidth="1"/>
    <col min="514" max="514" width="54.85546875" style="2" customWidth="1"/>
    <col min="515" max="515" width="14.28515625" style="2" customWidth="1"/>
    <col min="516" max="516" width="7.42578125" style="2" customWidth="1"/>
    <col min="517" max="517" width="21.7109375" style="2" bestFit="1" customWidth="1"/>
    <col min="518" max="518" width="21" style="2" bestFit="1" customWidth="1"/>
    <col min="519" max="519" width="14.140625" style="2" customWidth="1"/>
    <col min="520" max="520" width="6.42578125" style="2" customWidth="1"/>
    <col min="521" max="521" width="26" style="2" bestFit="1" customWidth="1"/>
    <col min="522" max="522" width="11.5703125" style="2" customWidth="1"/>
    <col min="523" max="523" width="11" style="2" bestFit="1" customWidth="1"/>
    <col min="524" max="768" width="9.140625" style="2"/>
    <col min="769" max="769" width="3.28515625" style="2" customWidth="1"/>
    <col min="770" max="770" width="54.85546875" style="2" customWidth="1"/>
    <col min="771" max="771" width="14.28515625" style="2" customWidth="1"/>
    <col min="772" max="772" width="7.42578125" style="2" customWidth="1"/>
    <col min="773" max="773" width="21.7109375" style="2" bestFit="1" customWidth="1"/>
    <col min="774" max="774" width="21" style="2" bestFit="1" customWidth="1"/>
    <col min="775" max="775" width="14.140625" style="2" customWidth="1"/>
    <col min="776" max="776" width="6.42578125" style="2" customWidth="1"/>
    <col min="777" max="777" width="26" style="2" bestFit="1" customWidth="1"/>
    <col min="778" max="778" width="11.5703125" style="2" customWidth="1"/>
    <col min="779" max="779" width="11" style="2" bestFit="1" customWidth="1"/>
    <col min="780" max="1024" width="9.140625" style="2"/>
    <col min="1025" max="1025" width="3.28515625" style="2" customWidth="1"/>
    <col min="1026" max="1026" width="54.85546875" style="2" customWidth="1"/>
    <col min="1027" max="1027" width="14.28515625" style="2" customWidth="1"/>
    <col min="1028" max="1028" width="7.42578125" style="2" customWidth="1"/>
    <col min="1029" max="1029" width="21.7109375" style="2" bestFit="1" customWidth="1"/>
    <col min="1030" max="1030" width="21" style="2" bestFit="1" customWidth="1"/>
    <col min="1031" max="1031" width="14.140625" style="2" customWidth="1"/>
    <col min="1032" max="1032" width="6.42578125" style="2" customWidth="1"/>
    <col min="1033" max="1033" width="26" style="2" bestFit="1" customWidth="1"/>
    <col min="1034" max="1034" width="11.5703125" style="2" customWidth="1"/>
    <col min="1035" max="1035" width="11" style="2" bestFit="1" customWidth="1"/>
    <col min="1036" max="1280" width="9.140625" style="2"/>
    <col min="1281" max="1281" width="3.28515625" style="2" customWidth="1"/>
    <col min="1282" max="1282" width="54.85546875" style="2" customWidth="1"/>
    <col min="1283" max="1283" width="14.28515625" style="2" customWidth="1"/>
    <col min="1284" max="1284" width="7.42578125" style="2" customWidth="1"/>
    <col min="1285" max="1285" width="21.7109375" style="2" bestFit="1" customWidth="1"/>
    <col min="1286" max="1286" width="21" style="2" bestFit="1" customWidth="1"/>
    <col min="1287" max="1287" width="14.140625" style="2" customWidth="1"/>
    <col min="1288" max="1288" width="6.42578125" style="2" customWidth="1"/>
    <col min="1289" max="1289" width="26" style="2" bestFit="1" customWidth="1"/>
    <col min="1290" max="1290" width="11.5703125" style="2" customWidth="1"/>
    <col min="1291" max="1291" width="11" style="2" bestFit="1" customWidth="1"/>
    <col min="1292" max="1536" width="9.140625" style="2"/>
    <col min="1537" max="1537" width="3.28515625" style="2" customWidth="1"/>
    <col min="1538" max="1538" width="54.85546875" style="2" customWidth="1"/>
    <col min="1539" max="1539" width="14.28515625" style="2" customWidth="1"/>
    <col min="1540" max="1540" width="7.42578125" style="2" customWidth="1"/>
    <col min="1541" max="1541" width="21.7109375" style="2" bestFit="1" customWidth="1"/>
    <col min="1542" max="1542" width="21" style="2" bestFit="1" customWidth="1"/>
    <col min="1543" max="1543" width="14.140625" style="2" customWidth="1"/>
    <col min="1544" max="1544" width="6.42578125" style="2" customWidth="1"/>
    <col min="1545" max="1545" width="26" style="2" bestFit="1" customWidth="1"/>
    <col min="1546" max="1546" width="11.5703125" style="2" customWidth="1"/>
    <col min="1547" max="1547" width="11" style="2" bestFit="1" customWidth="1"/>
    <col min="1548" max="1792" width="9.140625" style="2"/>
    <col min="1793" max="1793" width="3.28515625" style="2" customWidth="1"/>
    <col min="1794" max="1794" width="54.85546875" style="2" customWidth="1"/>
    <col min="1795" max="1795" width="14.28515625" style="2" customWidth="1"/>
    <col min="1796" max="1796" width="7.42578125" style="2" customWidth="1"/>
    <col min="1797" max="1797" width="21.7109375" style="2" bestFit="1" customWidth="1"/>
    <col min="1798" max="1798" width="21" style="2" bestFit="1" customWidth="1"/>
    <col min="1799" max="1799" width="14.140625" style="2" customWidth="1"/>
    <col min="1800" max="1800" width="6.42578125" style="2" customWidth="1"/>
    <col min="1801" max="1801" width="26" style="2" bestFit="1" customWidth="1"/>
    <col min="1802" max="1802" width="11.5703125" style="2" customWidth="1"/>
    <col min="1803" max="1803" width="11" style="2" bestFit="1" customWidth="1"/>
    <col min="1804" max="2048" width="9.140625" style="2"/>
    <col min="2049" max="2049" width="3.28515625" style="2" customWidth="1"/>
    <col min="2050" max="2050" width="54.85546875" style="2" customWidth="1"/>
    <col min="2051" max="2051" width="14.28515625" style="2" customWidth="1"/>
    <col min="2052" max="2052" width="7.42578125" style="2" customWidth="1"/>
    <col min="2053" max="2053" width="21.7109375" style="2" bestFit="1" customWidth="1"/>
    <col min="2054" max="2054" width="21" style="2" bestFit="1" customWidth="1"/>
    <col min="2055" max="2055" width="14.140625" style="2" customWidth="1"/>
    <col min="2056" max="2056" width="6.42578125" style="2" customWidth="1"/>
    <col min="2057" max="2057" width="26" style="2" bestFit="1" customWidth="1"/>
    <col min="2058" max="2058" width="11.5703125" style="2" customWidth="1"/>
    <col min="2059" max="2059" width="11" style="2" bestFit="1" customWidth="1"/>
    <col min="2060" max="2304" width="9.140625" style="2"/>
    <col min="2305" max="2305" width="3.28515625" style="2" customWidth="1"/>
    <col min="2306" max="2306" width="54.85546875" style="2" customWidth="1"/>
    <col min="2307" max="2307" width="14.28515625" style="2" customWidth="1"/>
    <col min="2308" max="2308" width="7.42578125" style="2" customWidth="1"/>
    <col min="2309" max="2309" width="21.7109375" style="2" bestFit="1" customWidth="1"/>
    <col min="2310" max="2310" width="21" style="2" bestFit="1" customWidth="1"/>
    <col min="2311" max="2311" width="14.140625" style="2" customWidth="1"/>
    <col min="2312" max="2312" width="6.42578125" style="2" customWidth="1"/>
    <col min="2313" max="2313" width="26" style="2" bestFit="1" customWidth="1"/>
    <col min="2314" max="2314" width="11.5703125" style="2" customWidth="1"/>
    <col min="2315" max="2315" width="11" style="2" bestFit="1" customWidth="1"/>
    <col min="2316" max="2560" width="9.140625" style="2"/>
    <col min="2561" max="2561" width="3.28515625" style="2" customWidth="1"/>
    <col min="2562" max="2562" width="54.85546875" style="2" customWidth="1"/>
    <col min="2563" max="2563" width="14.28515625" style="2" customWidth="1"/>
    <col min="2564" max="2564" width="7.42578125" style="2" customWidth="1"/>
    <col min="2565" max="2565" width="21.7109375" style="2" bestFit="1" customWidth="1"/>
    <col min="2566" max="2566" width="21" style="2" bestFit="1" customWidth="1"/>
    <col min="2567" max="2567" width="14.140625" style="2" customWidth="1"/>
    <col min="2568" max="2568" width="6.42578125" style="2" customWidth="1"/>
    <col min="2569" max="2569" width="26" style="2" bestFit="1" customWidth="1"/>
    <col min="2570" max="2570" width="11.5703125" style="2" customWidth="1"/>
    <col min="2571" max="2571" width="11" style="2" bestFit="1" customWidth="1"/>
    <col min="2572" max="2816" width="9.140625" style="2"/>
    <col min="2817" max="2817" width="3.28515625" style="2" customWidth="1"/>
    <col min="2818" max="2818" width="54.85546875" style="2" customWidth="1"/>
    <col min="2819" max="2819" width="14.28515625" style="2" customWidth="1"/>
    <col min="2820" max="2820" width="7.42578125" style="2" customWidth="1"/>
    <col min="2821" max="2821" width="21.7109375" style="2" bestFit="1" customWidth="1"/>
    <col min="2822" max="2822" width="21" style="2" bestFit="1" customWidth="1"/>
    <col min="2823" max="2823" width="14.140625" style="2" customWidth="1"/>
    <col min="2824" max="2824" width="6.42578125" style="2" customWidth="1"/>
    <col min="2825" max="2825" width="26" style="2" bestFit="1" customWidth="1"/>
    <col min="2826" max="2826" width="11.5703125" style="2" customWidth="1"/>
    <col min="2827" max="2827" width="11" style="2" bestFit="1" customWidth="1"/>
    <col min="2828" max="3072" width="9.140625" style="2"/>
    <col min="3073" max="3073" width="3.28515625" style="2" customWidth="1"/>
    <col min="3074" max="3074" width="54.85546875" style="2" customWidth="1"/>
    <col min="3075" max="3075" width="14.28515625" style="2" customWidth="1"/>
    <col min="3076" max="3076" width="7.42578125" style="2" customWidth="1"/>
    <col min="3077" max="3077" width="21.7109375" style="2" bestFit="1" customWidth="1"/>
    <col min="3078" max="3078" width="21" style="2" bestFit="1" customWidth="1"/>
    <col min="3079" max="3079" width="14.140625" style="2" customWidth="1"/>
    <col min="3080" max="3080" width="6.42578125" style="2" customWidth="1"/>
    <col min="3081" max="3081" width="26" style="2" bestFit="1" customWidth="1"/>
    <col min="3082" max="3082" width="11.5703125" style="2" customWidth="1"/>
    <col min="3083" max="3083" width="11" style="2" bestFit="1" customWidth="1"/>
    <col min="3084" max="3328" width="9.140625" style="2"/>
    <col min="3329" max="3329" width="3.28515625" style="2" customWidth="1"/>
    <col min="3330" max="3330" width="54.85546875" style="2" customWidth="1"/>
    <col min="3331" max="3331" width="14.28515625" style="2" customWidth="1"/>
    <col min="3332" max="3332" width="7.42578125" style="2" customWidth="1"/>
    <col min="3333" max="3333" width="21.7109375" style="2" bestFit="1" customWidth="1"/>
    <col min="3334" max="3334" width="21" style="2" bestFit="1" customWidth="1"/>
    <col min="3335" max="3335" width="14.140625" style="2" customWidth="1"/>
    <col min="3336" max="3336" width="6.42578125" style="2" customWidth="1"/>
    <col min="3337" max="3337" width="26" style="2" bestFit="1" customWidth="1"/>
    <col min="3338" max="3338" width="11.5703125" style="2" customWidth="1"/>
    <col min="3339" max="3339" width="11" style="2" bestFit="1" customWidth="1"/>
    <col min="3340" max="3584" width="9.140625" style="2"/>
    <col min="3585" max="3585" width="3.28515625" style="2" customWidth="1"/>
    <col min="3586" max="3586" width="54.85546875" style="2" customWidth="1"/>
    <col min="3587" max="3587" width="14.28515625" style="2" customWidth="1"/>
    <col min="3588" max="3588" width="7.42578125" style="2" customWidth="1"/>
    <col min="3589" max="3589" width="21.7109375" style="2" bestFit="1" customWidth="1"/>
    <col min="3590" max="3590" width="21" style="2" bestFit="1" customWidth="1"/>
    <col min="3591" max="3591" width="14.140625" style="2" customWidth="1"/>
    <col min="3592" max="3592" width="6.42578125" style="2" customWidth="1"/>
    <col min="3593" max="3593" width="26" style="2" bestFit="1" customWidth="1"/>
    <col min="3594" max="3594" width="11.5703125" style="2" customWidth="1"/>
    <col min="3595" max="3595" width="11" style="2" bestFit="1" customWidth="1"/>
    <col min="3596" max="3840" width="9.140625" style="2"/>
    <col min="3841" max="3841" width="3.28515625" style="2" customWidth="1"/>
    <col min="3842" max="3842" width="54.85546875" style="2" customWidth="1"/>
    <col min="3843" max="3843" width="14.28515625" style="2" customWidth="1"/>
    <col min="3844" max="3844" width="7.42578125" style="2" customWidth="1"/>
    <col min="3845" max="3845" width="21.7109375" style="2" bestFit="1" customWidth="1"/>
    <col min="3846" max="3846" width="21" style="2" bestFit="1" customWidth="1"/>
    <col min="3847" max="3847" width="14.140625" style="2" customWidth="1"/>
    <col min="3848" max="3848" width="6.42578125" style="2" customWidth="1"/>
    <col min="3849" max="3849" width="26" style="2" bestFit="1" customWidth="1"/>
    <col min="3850" max="3850" width="11.5703125" style="2" customWidth="1"/>
    <col min="3851" max="3851" width="11" style="2" bestFit="1" customWidth="1"/>
    <col min="3852" max="4096" width="9.140625" style="2"/>
    <col min="4097" max="4097" width="3.28515625" style="2" customWidth="1"/>
    <col min="4098" max="4098" width="54.85546875" style="2" customWidth="1"/>
    <col min="4099" max="4099" width="14.28515625" style="2" customWidth="1"/>
    <col min="4100" max="4100" width="7.42578125" style="2" customWidth="1"/>
    <col min="4101" max="4101" width="21.7109375" style="2" bestFit="1" customWidth="1"/>
    <col min="4102" max="4102" width="21" style="2" bestFit="1" customWidth="1"/>
    <col min="4103" max="4103" width="14.140625" style="2" customWidth="1"/>
    <col min="4104" max="4104" width="6.42578125" style="2" customWidth="1"/>
    <col min="4105" max="4105" width="26" style="2" bestFit="1" customWidth="1"/>
    <col min="4106" max="4106" width="11.5703125" style="2" customWidth="1"/>
    <col min="4107" max="4107" width="11" style="2" bestFit="1" customWidth="1"/>
    <col min="4108" max="4352" width="9.140625" style="2"/>
    <col min="4353" max="4353" width="3.28515625" style="2" customWidth="1"/>
    <col min="4354" max="4354" width="54.85546875" style="2" customWidth="1"/>
    <col min="4355" max="4355" width="14.28515625" style="2" customWidth="1"/>
    <col min="4356" max="4356" width="7.42578125" style="2" customWidth="1"/>
    <col min="4357" max="4357" width="21.7109375" style="2" bestFit="1" customWidth="1"/>
    <col min="4358" max="4358" width="21" style="2" bestFit="1" customWidth="1"/>
    <col min="4359" max="4359" width="14.140625" style="2" customWidth="1"/>
    <col min="4360" max="4360" width="6.42578125" style="2" customWidth="1"/>
    <col min="4361" max="4361" width="26" style="2" bestFit="1" customWidth="1"/>
    <col min="4362" max="4362" width="11.5703125" style="2" customWidth="1"/>
    <col min="4363" max="4363" width="11" style="2" bestFit="1" customWidth="1"/>
    <col min="4364" max="4608" width="9.140625" style="2"/>
    <col min="4609" max="4609" width="3.28515625" style="2" customWidth="1"/>
    <col min="4610" max="4610" width="54.85546875" style="2" customWidth="1"/>
    <col min="4611" max="4611" width="14.28515625" style="2" customWidth="1"/>
    <col min="4612" max="4612" width="7.42578125" style="2" customWidth="1"/>
    <col min="4613" max="4613" width="21.7109375" style="2" bestFit="1" customWidth="1"/>
    <col min="4614" max="4614" width="21" style="2" bestFit="1" customWidth="1"/>
    <col min="4615" max="4615" width="14.140625" style="2" customWidth="1"/>
    <col min="4616" max="4616" width="6.42578125" style="2" customWidth="1"/>
    <col min="4617" max="4617" width="26" style="2" bestFit="1" customWidth="1"/>
    <col min="4618" max="4618" width="11.5703125" style="2" customWidth="1"/>
    <col min="4619" max="4619" width="11" style="2" bestFit="1" customWidth="1"/>
    <col min="4620" max="4864" width="9.140625" style="2"/>
    <col min="4865" max="4865" width="3.28515625" style="2" customWidth="1"/>
    <col min="4866" max="4866" width="54.85546875" style="2" customWidth="1"/>
    <col min="4867" max="4867" width="14.28515625" style="2" customWidth="1"/>
    <col min="4868" max="4868" width="7.42578125" style="2" customWidth="1"/>
    <col min="4869" max="4869" width="21.7109375" style="2" bestFit="1" customWidth="1"/>
    <col min="4870" max="4870" width="21" style="2" bestFit="1" customWidth="1"/>
    <col min="4871" max="4871" width="14.140625" style="2" customWidth="1"/>
    <col min="4872" max="4872" width="6.42578125" style="2" customWidth="1"/>
    <col min="4873" max="4873" width="26" style="2" bestFit="1" customWidth="1"/>
    <col min="4874" max="4874" width="11.5703125" style="2" customWidth="1"/>
    <col min="4875" max="4875" width="11" style="2" bestFit="1" customWidth="1"/>
    <col min="4876" max="5120" width="9.140625" style="2"/>
    <col min="5121" max="5121" width="3.28515625" style="2" customWidth="1"/>
    <col min="5122" max="5122" width="54.85546875" style="2" customWidth="1"/>
    <col min="5123" max="5123" width="14.28515625" style="2" customWidth="1"/>
    <col min="5124" max="5124" width="7.42578125" style="2" customWidth="1"/>
    <col min="5125" max="5125" width="21.7109375" style="2" bestFit="1" customWidth="1"/>
    <col min="5126" max="5126" width="21" style="2" bestFit="1" customWidth="1"/>
    <col min="5127" max="5127" width="14.140625" style="2" customWidth="1"/>
    <col min="5128" max="5128" width="6.42578125" style="2" customWidth="1"/>
    <col min="5129" max="5129" width="26" style="2" bestFit="1" customWidth="1"/>
    <col min="5130" max="5130" width="11.5703125" style="2" customWidth="1"/>
    <col min="5131" max="5131" width="11" style="2" bestFit="1" customWidth="1"/>
    <col min="5132" max="5376" width="9.140625" style="2"/>
    <col min="5377" max="5377" width="3.28515625" style="2" customWidth="1"/>
    <col min="5378" max="5378" width="54.85546875" style="2" customWidth="1"/>
    <col min="5379" max="5379" width="14.28515625" style="2" customWidth="1"/>
    <col min="5380" max="5380" width="7.42578125" style="2" customWidth="1"/>
    <col min="5381" max="5381" width="21.7109375" style="2" bestFit="1" customWidth="1"/>
    <col min="5382" max="5382" width="21" style="2" bestFit="1" customWidth="1"/>
    <col min="5383" max="5383" width="14.140625" style="2" customWidth="1"/>
    <col min="5384" max="5384" width="6.42578125" style="2" customWidth="1"/>
    <col min="5385" max="5385" width="26" style="2" bestFit="1" customWidth="1"/>
    <col min="5386" max="5386" width="11.5703125" style="2" customWidth="1"/>
    <col min="5387" max="5387" width="11" style="2" bestFit="1" customWidth="1"/>
    <col min="5388" max="5632" width="9.140625" style="2"/>
    <col min="5633" max="5633" width="3.28515625" style="2" customWidth="1"/>
    <col min="5634" max="5634" width="54.85546875" style="2" customWidth="1"/>
    <col min="5635" max="5635" width="14.28515625" style="2" customWidth="1"/>
    <col min="5636" max="5636" width="7.42578125" style="2" customWidth="1"/>
    <col min="5637" max="5637" width="21.7109375" style="2" bestFit="1" customWidth="1"/>
    <col min="5638" max="5638" width="21" style="2" bestFit="1" customWidth="1"/>
    <col min="5639" max="5639" width="14.140625" style="2" customWidth="1"/>
    <col min="5640" max="5640" width="6.42578125" style="2" customWidth="1"/>
    <col min="5641" max="5641" width="26" style="2" bestFit="1" customWidth="1"/>
    <col min="5642" max="5642" width="11.5703125" style="2" customWidth="1"/>
    <col min="5643" max="5643" width="11" style="2" bestFit="1" customWidth="1"/>
    <col min="5644" max="5888" width="9.140625" style="2"/>
    <col min="5889" max="5889" width="3.28515625" style="2" customWidth="1"/>
    <col min="5890" max="5890" width="54.85546875" style="2" customWidth="1"/>
    <col min="5891" max="5891" width="14.28515625" style="2" customWidth="1"/>
    <col min="5892" max="5892" width="7.42578125" style="2" customWidth="1"/>
    <col min="5893" max="5893" width="21.7109375" style="2" bestFit="1" customWidth="1"/>
    <col min="5894" max="5894" width="21" style="2" bestFit="1" customWidth="1"/>
    <col min="5895" max="5895" width="14.140625" style="2" customWidth="1"/>
    <col min="5896" max="5896" width="6.42578125" style="2" customWidth="1"/>
    <col min="5897" max="5897" width="26" style="2" bestFit="1" customWidth="1"/>
    <col min="5898" max="5898" width="11.5703125" style="2" customWidth="1"/>
    <col min="5899" max="5899" width="11" style="2" bestFit="1" customWidth="1"/>
    <col min="5900" max="6144" width="9.140625" style="2"/>
    <col min="6145" max="6145" width="3.28515625" style="2" customWidth="1"/>
    <col min="6146" max="6146" width="54.85546875" style="2" customWidth="1"/>
    <col min="6147" max="6147" width="14.28515625" style="2" customWidth="1"/>
    <col min="6148" max="6148" width="7.42578125" style="2" customWidth="1"/>
    <col min="6149" max="6149" width="21.7109375" style="2" bestFit="1" customWidth="1"/>
    <col min="6150" max="6150" width="21" style="2" bestFit="1" customWidth="1"/>
    <col min="6151" max="6151" width="14.140625" style="2" customWidth="1"/>
    <col min="6152" max="6152" width="6.42578125" style="2" customWidth="1"/>
    <col min="6153" max="6153" width="26" style="2" bestFit="1" customWidth="1"/>
    <col min="6154" max="6154" width="11.5703125" style="2" customWidth="1"/>
    <col min="6155" max="6155" width="11" style="2" bestFit="1" customWidth="1"/>
    <col min="6156" max="6400" width="9.140625" style="2"/>
    <col min="6401" max="6401" width="3.28515625" style="2" customWidth="1"/>
    <col min="6402" max="6402" width="54.85546875" style="2" customWidth="1"/>
    <col min="6403" max="6403" width="14.28515625" style="2" customWidth="1"/>
    <col min="6404" max="6404" width="7.42578125" style="2" customWidth="1"/>
    <col min="6405" max="6405" width="21.7109375" style="2" bestFit="1" customWidth="1"/>
    <col min="6406" max="6406" width="21" style="2" bestFit="1" customWidth="1"/>
    <col min="6407" max="6407" width="14.140625" style="2" customWidth="1"/>
    <col min="6408" max="6408" width="6.42578125" style="2" customWidth="1"/>
    <col min="6409" max="6409" width="26" style="2" bestFit="1" customWidth="1"/>
    <col min="6410" max="6410" width="11.5703125" style="2" customWidth="1"/>
    <col min="6411" max="6411" width="11" style="2" bestFit="1" customWidth="1"/>
    <col min="6412" max="6656" width="9.140625" style="2"/>
    <col min="6657" max="6657" width="3.28515625" style="2" customWidth="1"/>
    <col min="6658" max="6658" width="54.85546875" style="2" customWidth="1"/>
    <col min="6659" max="6659" width="14.28515625" style="2" customWidth="1"/>
    <col min="6660" max="6660" width="7.42578125" style="2" customWidth="1"/>
    <col min="6661" max="6661" width="21.7109375" style="2" bestFit="1" customWidth="1"/>
    <col min="6662" max="6662" width="21" style="2" bestFit="1" customWidth="1"/>
    <col min="6663" max="6663" width="14.140625" style="2" customWidth="1"/>
    <col min="6664" max="6664" width="6.42578125" style="2" customWidth="1"/>
    <col min="6665" max="6665" width="26" style="2" bestFit="1" customWidth="1"/>
    <col min="6666" max="6666" width="11.5703125" style="2" customWidth="1"/>
    <col min="6667" max="6667" width="11" style="2" bestFit="1" customWidth="1"/>
    <col min="6668" max="6912" width="9.140625" style="2"/>
    <col min="6913" max="6913" width="3.28515625" style="2" customWidth="1"/>
    <col min="6914" max="6914" width="54.85546875" style="2" customWidth="1"/>
    <col min="6915" max="6915" width="14.28515625" style="2" customWidth="1"/>
    <col min="6916" max="6916" width="7.42578125" style="2" customWidth="1"/>
    <col min="6917" max="6917" width="21.7109375" style="2" bestFit="1" customWidth="1"/>
    <col min="6918" max="6918" width="21" style="2" bestFit="1" customWidth="1"/>
    <col min="6919" max="6919" width="14.140625" style="2" customWidth="1"/>
    <col min="6920" max="6920" width="6.42578125" style="2" customWidth="1"/>
    <col min="6921" max="6921" width="26" style="2" bestFit="1" customWidth="1"/>
    <col min="6922" max="6922" width="11.5703125" style="2" customWidth="1"/>
    <col min="6923" max="6923" width="11" style="2" bestFit="1" customWidth="1"/>
    <col min="6924" max="7168" width="9.140625" style="2"/>
    <col min="7169" max="7169" width="3.28515625" style="2" customWidth="1"/>
    <col min="7170" max="7170" width="54.85546875" style="2" customWidth="1"/>
    <col min="7171" max="7171" width="14.28515625" style="2" customWidth="1"/>
    <col min="7172" max="7172" width="7.42578125" style="2" customWidth="1"/>
    <col min="7173" max="7173" width="21.7109375" style="2" bestFit="1" customWidth="1"/>
    <col min="7174" max="7174" width="21" style="2" bestFit="1" customWidth="1"/>
    <col min="7175" max="7175" width="14.140625" style="2" customWidth="1"/>
    <col min="7176" max="7176" width="6.42578125" style="2" customWidth="1"/>
    <col min="7177" max="7177" width="26" style="2" bestFit="1" customWidth="1"/>
    <col min="7178" max="7178" width="11.5703125" style="2" customWidth="1"/>
    <col min="7179" max="7179" width="11" style="2" bestFit="1" customWidth="1"/>
    <col min="7180" max="7424" width="9.140625" style="2"/>
    <col min="7425" max="7425" width="3.28515625" style="2" customWidth="1"/>
    <col min="7426" max="7426" width="54.85546875" style="2" customWidth="1"/>
    <col min="7427" max="7427" width="14.28515625" style="2" customWidth="1"/>
    <col min="7428" max="7428" width="7.42578125" style="2" customWidth="1"/>
    <col min="7429" max="7429" width="21.7109375" style="2" bestFit="1" customWidth="1"/>
    <col min="7430" max="7430" width="21" style="2" bestFit="1" customWidth="1"/>
    <col min="7431" max="7431" width="14.140625" style="2" customWidth="1"/>
    <col min="7432" max="7432" width="6.42578125" style="2" customWidth="1"/>
    <col min="7433" max="7433" width="26" style="2" bestFit="1" customWidth="1"/>
    <col min="7434" max="7434" width="11.5703125" style="2" customWidth="1"/>
    <col min="7435" max="7435" width="11" style="2" bestFit="1" customWidth="1"/>
    <col min="7436" max="7680" width="9.140625" style="2"/>
    <col min="7681" max="7681" width="3.28515625" style="2" customWidth="1"/>
    <col min="7682" max="7682" width="54.85546875" style="2" customWidth="1"/>
    <col min="7683" max="7683" width="14.28515625" style="2" customWidth="1"/>
    <col min="7684" max="7684" width="7.42578125" style="2" customWidth="1"/>
    <col min="7685" max="7685" width="21.7109375" style="2" bestFit="1" customWidth="1"/>
    <col min="7686" max="7686" width="21" style="2" bestFit="1" customWidth="1"/>
    <col min="7687" max="7687" width="14.140625" style="2" customWidth="1"/>
    <col min="7688" max="7688" width="6.42578125" style="2" customWidth="1"/>
    <col min="7689" max="7689" width="26" style="2" bestFit="1" customWidth="1"/>
    <col min="7690" max="7690" width="11.5703125" style="2" customWidth="1"/>
    <col min="7691" max="7691" width="11" style="2" bestFit="1" customWidth="1"/>
    <col min="7692" max="7936" width="9.140625" style="2"/>
    <col min="7937" max="7937" width="3.28515625" style="2" customWidth="1"/>
    <col min="7938" max="7938" width="54.85546875" style="2" customWidth="1"/>
    <col min="7939" max="7939" width="14.28515625" style="2" customWidth="1"/>
    <col min="7940" max="7940" width="7.42578125" style="2" customWidth="1"/>
    <col min="7941" max="7941" width="21.7109375" style="2" bestFit="1" customWidth="1"/>
    <col min="7942" max="7942" width="21" style="2" bestFit="1" customWidth="1"/>
    <col min="7943" max="7943" width="14.140625" style="2" customWidth="1"/>
    <col min="7944" max="7944" width="6.42578125" style="2" customWidth="1"/>
    <col min="7945" max="7945" width="26" style="2" bestFit="1" customWidth="1"/>
    <col min="7946" max="7946" width="11.5703125" style="2" customWidth="1"/>
    <col min="7947" max="7947" width="11" style="2" bestFit="1" customWidth="1"/>
    <col min="7948" max="8192" width="9.140625" style="2"/>
    <col min="8193" max="8193" width="3.28515625" style="2" customWidth="1"/>
    <col min="8194" max="8194" width="54.85546875" style="2" customWidth="1"/>
    <col min="8195" max="8195" width="14.28515625" style="2" customWidth="1"/>
    <col min="8196" max="8196" width="7.42578125" style="2" customWidth="1"/>
    <col min="8197" max="8197" width="21.7109375" style="2" bestFit="1" customWidth="1"/>
    <col min="8198" max="8198" width="21" style="2" bestFit="1" customWidth="1"/>
    <col min="8199" max="8199" width="14.140625" style="2" customWidth="1"/>
    <col min="8200" max="8200" width="6.42578125" style="2" customWidth="1"/>
    <col min="8201" max="8201" width="26" style="2" bestFit="1" customWidth="1"/>
    <col min="8202" max="8202" width="11.5703125" style="2" customWidth="1"/>
    <col min="8203" max="8203" width="11" style="2" bestFit="1" customWidth="1"/>
    <col min="8204" max="8448" width="9.140625" style="2"/>
    <col min="8449" max="8449" width="3.28515625" style="2" customWidth="1"/>
    <col min="8450" max="8450" width="54.85546875" style="2" customWidth="1"/>
    <col min="8451" max="8451" width="14.28515625" style="2" customWidth="1"/>
    <col min="8452" max="8452" width="7.42578125" style="2" customWidth="1"/>
    <col min="8453" max="8453" width="21.7109375" style="2" bestFit="1" customWidth="1"/>
    <col min="8454" max="8454" width="21" style="2" bestFit="1" customWidth="1"/>
    <col min="8455" max="8455" width="14.140625" style="2" customWidth="1"/>
    <col min="8456" max="8456" width="6.42578125" style="2" customWidth="1"/>
    <col min="8457" max="8457" width="26" style="2" bestFit="1" customWidth="1"/>
    <col min="8458" max="8458" width="11.5703125" style="2" customWidth="1"/>
    <col min="8459" max="8459" width="11" style="2" bestFit="1" customWidth="1"/>
    <col min="8460" max="8704" width="9.140625" style="2"/>
    <col min="8705" max="8705" width="3.28515625" style="2" customWidth="1"/>
    <col min="8706" max="8706" width="54.85546875" style="2" customWidth="1"/>
    <col min="8707" max="8707" width="14.28515625" style="2" customWidth="1"/>
    <col min="8708" max="8708" width="7.42578125" style="2" customWidth="1"/>
    <col min="8709" max="8709" width="21.7109375" style="2" bestFit="1" customWidth="1"/>
    <col min="8710" max="8710" width="21" style="2" bestFit="1" customWidth="1"/>
    <col min="8711" max="8711" width="14.140625" style="2" customWidth="1"/>
    <col min="8712" max="8712" width="6.42578125" style="2" customWidth="1"/>
    <col min="8713" max="8713" width="26" style="2" bestFit="1" customWidth="1"/>
    <col min="8714" max="8714" width="11.5703125" style="2" customWidth="1"/>
    <col min="8715" max="8715" width="11" style="2" bestFit="1" customWidth="1"/>
    <col min="8716" max="8960" width="9.140625" style="2"/>
    <col min="8961" max="8961" width="3.28515625" style="2" customWidth="1"/>
    <col min="8962" max="8962" width="54.85546875" style="2" customWidth="1"/>
    <col min="8963" max="8963" width="14.28515625" style="2" customWidth="1"/>
    <col min="8964" max="8964" width="7.42578125" style="2" customWidth="1"/>
    <col min="8965" max="8965" width="21.7109375" style="2" bestFit="1" customWidth="1"/>
    <col min="8966" max="8966" width="21" style="2" bestFit="1" customWidth="1"/>
    <col min="8967" max="8967" width="14.140625" style="2" customWidth="1"/>
    <col min="8968" max="8968" width="6.42578125" style="2" customWidth="1"/>
    <col min="8969" max="8969" width="26" style="2" bestFit="1" customWidth="1"/>
    <col min="8970" max="8970" width="11.5703125" style="2" customWidth="1"/>
    <col min="8971" max="8971" width="11" style="2" bestFit="1" customWidth="1"/>
    <col min="8972" max="9216" width="9.140625" style="2"/>
    <col min="9217" max="9217" width="3.28515625" style="2" customWidth="1"/>
    <col min="9218" max="9218" width="54.85546875" style="2" customWidth="1"/>
    <col min="9219" max="9219" width="14.28515625" style="2" customWidth="1"/>
    <col min="9220" max="9220" width="7.42578125" style="2" customWidth="1"/>
    <col min="9221" max="9221" width="21.7109375" style="2" bestFit="1" customWidth="1"/>
    <col min="9222" max="9222" width="21" style="2" bestFit="1" customWidth="1"/>
    <col min="9223" max="9223" width="14.140625" style="2" customWidth="1"/>
    <col min="9224" max="9224" width="6.42578125" style="2" customWidth="1"/>
    <col min="9225" max="9225" width="26" style="2" bestFit="1" customWidth="1"/>
    <col min="9226" max="9226" width="11.5703125" style="2" customWidth="1"/>
    <col min="9227" max="9227" width="11" style="2" bestFit="1" customWidth="1"/>
    <col min="9228" max="9472" width="9.140625" style="2"/>
    <col min="9473" max="9473" width="3.28515625" style="2" customWidth="1"/>
    <col min="9474" max="9474" width="54.85546875" style="2" customWidth="1"/>
    <col min="9475" max="9475" width="14.28515625" style="2" customWidth="1"/>
    <col min="9476" max="9476" width="7.42578125" style="2" customWidth="1"/>
    <col min="9477" max="9477" width="21.7109375" style="2" bestFit="1" customWidth="1"/>
    <col min="9478" max="9478" width="21" style="2" bestFit="1" customWidth="1"/>
    <col min="9479" max="9479" width="14.140625" style="2" customWidth="1"/>
    <col min="9480" max="9480" width="6.42578125" style="2" customWidth="1"/>
    <col min="9481" max="9481" width="26" style="2" bestFit="1" customWidth="1"/>
    <col min="9482" max="9482" width="11.5703125" style="2" customWidth="1"/>
    <col min="9483" max="9483" width="11" style="2" bestFit="1" customWidth="1"/>
    <col min="9484" max="9728" width="9.140625" style="2"/>
    <col min="9729" max="9729" width="3.28515625" style="2" customWidth="1"/>
    <col min="9730" max="9730" width="54.85546875" style="2" customWidth="1"/>
    <col min="9731" max="9731" width="14.28515625" style="2" customWidth="1"/>
    <col min="9732" max="9732" width="7.42578125" style="2" customWidth="1"/>
    <col min="9733" max="9733" width="21.7109375" style="2" bestFit="1" customWidth="1"/>
    <col min="9734" max="9734" width="21" style="2" bestFit="1" customWidth="1"/>
    <col min="9735" max="9735" width="14.140625" style="2" customWidth="1"/>
    <col min="9736" max="9736" width="6.42578125" style="2" customWidth="1"/>
    <col min="9737" max="9737" width="26" style="2" bestFit="1" customWidth="1"/>
    <col min="9738" max="9738" width="11.5703125" style="2" customWidth="1"/>
    <col min="9739" max="9739" width="11" style="2" bestFit="1" customWidth="1"/>
    <col min="9740" max="9984" width="9.140625" style="2"/>
    <col min="9985" max="9985" width="3.28515625" style="2" customWidth="1"/>
    <col min="9986" max="9986" width="54.85546875" style="2" customWidth="1"/>
    <col min="9987" max="9987" width="14.28515625" style="2" customWidth="1"/>
    <col min="9988" max="9988" width="7.42578125" style="2" customWidth="1"/>
    <col min="9989" max="9989" width="21.7109375" style="2" bestFit="1" customWidth="1"/>
    <col min="9990" max="9990" width="21" style="2" bestFit="1" customWidth="1"/>
    <col min="9991" max="9991" width="14.140625" style="2" customWidth="1"/>
    <col min="9992" max="9992" width="6.42578125" style="2" customWidth="1"/>
    <col min="9993" max="9993" width="26" style="2" bestFit="1" customWidth="1"/>
    <col min="9994" max="9994" width="11.5703125" style="2" customWidth="1"/>
    <col min="9995" max="9995" width="11" style="2" bestFit="1" customWidth="1"/>
    <col min="9996" max="10240" width="9.140625" style="2"/>
    <col min="10241" max="10241" width="3.28515625" style="2" customWidth="1"/>
    <col min="10242" max="10242" width="54.85546875" style="2" customWidth="1"/>
    <col min="10243" max="10243" width="14.28515625" style="2" customWidth="1"/>
    <col min="10244" max="10244" width="7.42578125" style="2" customWidth="1"/>
    <col min="10245" max="10245" width="21.7109375" style="2" bestFit="1" customWidth="1"/>
    <col min="10246" max="10246" width="21" style="2" bestFit="1" customWidth="1"/>
    <col min="10247" max="10247" width="14.140625" style="2" customWidth="1"/>
    <col min="10248" max="10248" width="6.42578125" style="2" customWidth="1"/>
    <col min="10249" max="10249" width="26" style="2" bestFit="1" customWidth="1"/>
    <col min="10250" max="10250" width="11.5703125" style="2" customWidth="1"/>
    <col min="10251" max="10251" width="11" style="2" bestFit="1" customWidth="1"/>
    <col min="10252" max="10496" width="9.140625" style="2"/>
    <col min="10497" max="10497" width="3.28515625" style="2" customWidth="1"/>
    <col min="10498" max="10498" width="54.85546875" style="2" customWidth="1"/>
    <col min="10499" max="10499" width="14.28515625" style="2" customWidth="1"/>
    <col min="10500" max="10500" width="7.42578125" style="2" customWidth="1"/>
    <col min="10501" max="10501" width="21.7109375" style="2" bestFit="1" customWidth="1"/>
    <col min="10502" max="10502" width="21" style="2" bestFit="1" customWidth="1"/>
    <col min="10503" max="10503" width="14.140625" style="2" customWidth="1"/>
    <col min="10504" max="10504" width="6.42578125" style="2" customWidth="1"/>
    <col min="10505" max="10505" width="26" style="2" bestFit="1" customWidth="1"/>
    <col min="10506" max="10506" width="11.5703125" style="2" customWidth="1"/>
    <col min="10507" max="10507" width="11" style="2" bestFit="1" customWidth="1"/>
    <col min="10508" max="10752" width="9.140625" style="2"/>
    <col min="10753" max="10753" width="3.28515625" style="2" customWidth="1"/>
    <col min="10754" max="10754" width="54.85546875" style="2" customWidth="1"/>
    <col min="10755" max="10755" width="14.28515625" style="2" customWidth="1"/>
    <col min="10756" max="10756" width="7.42578125" style="2" customWidth="1"/>
    <col min="10757" max="10757" width="21.7109375" style="2" bestFit="1" customWidth="1"/>
    <col min="10758" max="10758" width="21" style="2" bestFit="1" customWidth="1"/>
    <col min="10759" max="10759" width="14.140625" style="2" customWidth="1"/>
    <col min="10760" max="10760" width="6.42578125" style="2" customWidth="1"/>
    <col min="10761" max="10761" width="26" style="2" bestFit="1" customWidth="1"/>
    <col min="10762" max="10762" width="11.5703125" style="2" customWidth="1"/>
    <col min="10763" max="10763" width="11" style="2" bestFit="1" customWidth="1"/>
    <col min="10764" max="11008" width="9.140625" style="2"/>
    <col min="11009" max="11009" width="3.28515625" style="2" customWidth="1"/>
    <col min="11010" max="11010" width="54.85546875" style="2" customWidth="1"/>
    <col min="11011" max="11011" width="14.28515625" style="2" customWidth="1"/>
    <col min="11012" max="11012" width="7.42578125" style="2" customWidth="1"/>
    <col min="11013" max="11013" width="21.7109375" style="2" bestFit="1" customWidth="1"/>
    <col min="11014" max="11014" width="21" style="2" bestFit="1" customWidth="1"/>
    <col min="11015" max="11015" width="14.140625" style="2" customWidth="1"/>
    <col min="11016" max="11016" width="6.42578125" style="2" customWidth="1"/>
    <col min="11017" max="11017" width="26" style="2" bestFit="1" customWidth="1"/>
    <col min="11018" max="11018" width="11.5703125" style="2" customWidth="1"/>
    <col min="11019" max="11019" width="11" style="2" bestFit="1" customWidth="1"/>
    <col min="11020" max="11264" width="9.140625" style="2"/>
    <col min="11265" max="11265" width="3.28515625" style="2" customWidth="1"/>
    <col min="11266" max="11266" width="54.85546875" style="2" customWidth="1"/>
    <col min="11267" max="11267" width="14.28515625" style="2" customWidth="1"/>
    <col min="11268" max="11268" width="7.42578125" style="2" customWidth="1"/>
    <col min="11269" max="11269" width="21.7109375" style="2" bestFit="1" customWidth="1"/>
    <col min="11270" max="11270" width="21" style="2" bestFit="1" customWidth="1"/>
    <col min="11271" max="11271" width="14.140625" style="2" customWidth="1"/>
    <col min="11272" max="11272" width="6.42578125" style="2" customWidth="1"/>
    <col min="11273" max="11273" width="26" style="2" bestFit="1" customWidth="1"/>
    <col min="11274" max="11274" width="11.5703125" style="2" customWidth="1"/>
    <col min="11275" max="11275" width="11" style="2" bestFit="1" customWidth="1"/>
    <col min="11276" max="11520" width="9.140625" style="2"/>
    <col min="11521" max="11521" width="3.28515625" style="2" customWidth="1"/>
    <col min="11522" max="11522" width="54.85546875" style="2" customWidth="1"/>
    <col min="11523" max="11523" width="14.28515625" style="2" customWidth="1"/>
    <col min="11524" max="11524" width="7.42578125" style="2" customWidth="1"/>
    <col min="11525" max="11525" width="21.7109375" style="2" bestFit="1" customWidth="1"/>
    <col min="11526" max="11526" width="21" style="2" bestFit="1" customWidth="1"/>
    <col min="11527" max="11527" width="14.140625" style="2" customWidth="1"/>
    <col min="11528" max="11528" width="6.42578125" style="2" customWidth="1"/>
    <col min="11529" max="11529" width="26" style="2" bestFit="1" customWidth="1"/>
    <col min="11530" max="11530" width="11.5703125" style="2" customWidth="1"/>
    <col min="11531" max="11531" width="11" style="2" bestFit="1" customWidth="1"/>
    <col min="11532" max="11776" width="9.140625" style="2"/>
    <col min="11777" max="11777" width="3.28515625" style="2" customWidth="1"/>
    <col min="11778" max="11778" width="54.85546875" style="2" customWidth="1"/>
    <col min="11779" max="11779" width="14.28515625" style="2" customWidth="1"/>
    <col min="11780" max="11780" width="7.42578125" style="2" customWidth="1"/>
    <col min="11781" max="11781" width="21.7109375" style="2" bestFit="1" customWidth="1"/>
    <col min="11782" max="11782" width="21" style="2" bestFit="1" customWidth="1"/>
    <col min="11783" max="11783" width="14.140625" style="2" customWidth="1"/>
    <col min="11784" max="11784" width="6.42578125" style="2" customWidth="1"/>
    <col min="11785" max="11785" width="26" style="2" bestFit="1" customWidth="1"/>
    <col min="11786" max="11786" width="11.5703125" style="2" customWidth="1"/>
    <col min="11787" max="11787" width="11" style="2" bestFit="1" customWidth="1"/>
    <col min="11788" max="12032" width="9.140625" style="2"/>
    <col min="12033" max="12033" width="3.28515625" style="2" customWidth="1"/>
    <col min="12034" max="12034" width="54.85546875" style="2" customWidth="1"/>
    <col min="12035" max="12035" width="14.28515625" style="2" customWidth="1"/>
    <col min="12036" max="12036" width="7.42578125" style="2" customWidth="1"/>
    <col min="12037" max="12037" width="21.7109375" style="2" bestFit="1" customWidth="1"/>
    <col min="12038" max="12038" width="21" style="2" bestFit="1" customWidth="1"/>
    <col min="12039" max="12039" width="14.140625" style="2" customWidth="1"/>
    <col min="12040" max="12040" width="6.42578125" style="2" customWidth="1"/>
    <col min="12041" max="12041" width="26" style="2" bestFit="1" customWidth="1"/>
    <col min="12042" max="12042" width="11.5703125" style="2" customWidth="1"/>
    <col min="12043" max="12043" width="11" style="2" bestFit="1" customWidth="1"/>
    <col min="12044" max="12288" width="9.140625" style="2"/>
    <col min="12289" max="12289" width="3.28515625" style="2" customWidth="1"/>
    <col min="12290" max="12290" width="54.85546875" style="2" customWidth="1"/>
    <col min="12291" max="12291" width="14.28515625" style="2" customWidth="1"/>
    <col min="12292" max="12292" width="7.42578125" style="2" customWidth="1"/>
    <col min="12293" max="12293" width="21.7109375" style="2" bestFit="1" customWidth="1"/>
    <col min="12294" max="12294" width="21" style="2" bestFit="1" customWidth="1"/>
    <col min="12295" max="12295" width="14.140625" style="2" customWidth="1"/>
    <col min="12296" max="12296" width="6.42578125" style="2" customWidth="1"/>
    <col min="12297" max="12297" width="26" style="2" bestFit="1" customWidth="1"/>
    <col min="12298" max="12298" width="11.5703125" style="2" customWidth="1"/>
    <col min="12299" max="12299" width="11" style="2" bestFit="1" customWidth="1"/>
    <col min="12300" max="12544" width="9.140625" style="2"/>
    <col min="12545" max="12545" width="3.28515625" style="2" customWidth="1"/>
    <col min="12546" max="12546" width="54.85546875" style="2" customWidth="1"/>
    <col min="12547" max="12547" width="14.28515625" style="2" customWidth="1"/>
    <col min="12548" max="12548" width="7.42578125" style="2" customWidth="1"/>
    <col min="12549" max="12549" width="21.7109375" style="2" bestFit="1" customWidth="1"/>
    <col min="12550" max="12550" width="21" style="2" bestFit="1" customWidth="1"/>
    <col min="12551" max="12551" width="14.140625" style="2" customWidth="1"/>
    <col min="12552" max="12552" width="6.42578125" style="2" customWidth="1"/>
    <col min="12553" max="12553" width="26" style="2" bestFit="1" customWidth="1"/>
    <col min="12554" max="12554" width="11.5703125" style="2" customWidth="1"/>
    <col min="12555" max="12555" width="11" style="2" bestFit="1" customWidth="1"/>
    <col min="12556" max="12800" width="9.140625" style="2"/>
    <col min="12801" max="12801" width="3.28515625" style="2" customWidth="1"/>
    <col min="12802" max="12802" width="54.85546875" style="2" customWidth="1"/>
    <col min="12803" max="12803" width="14.28515625" style="2" customWidth="1"/>
    <col min="12804" max="12804" width="7.42578125" style="2" customWidth="1"/>
    <col min="12805" max="12805" width="21.7109375" style="2" bestFit="1" customWidth="1"/>
    <col min="12806" max="12806" width="21" style="2" bestFit="1" customWidth="1"/>
    <col min="12807" max="12807" width="14.140625" style="2" customWidth="1"/>
    <col min="12808" max="12808" width="6.42578125" style="2" customWidth="1"/>
    <col min="12809" max="12809" width="26" style="2" bestFit="1" customWidth="1"/>
    <col min="12810" max="12810" width="11.5703125" style="2" customWidth="1"/>
    <col min="12811" max="12811" width="11" style="2" bestFit="1" customWidth="1"/>
    <col min="12812" max="13056" width="9.140625" style="2"/>
    <col min="13057" max="13057" width="3.28515625" style="2" customWidth="1"/>
    <col min="13058" max="13058" width="54.85546875" style="2" customWidth="1"/>
    <col min="13059" max="13059" width="14.28515625" style="2" customWidth="1"/>
    <col min="13060" max="13060" width="7.42578125" style="2" customWidth="1"/>
    <col min="13061" max="13061" width="21.7109375" style="2" bestFit="1" customWidth="1"/>
    <col min="13062" max="13062" width="21" style="2" bestFit="1" customWidth="1"/>
    <col min="13063" max="13063" width="14.140625" style="2" customWidth="1"/>
    <col min="13064" max="13064" width="6.42578125" style="2" customWidth="1"/>
    <col min="13065" max="13065" width="26" style="2" bestFit="1" customWidth="1"/>
    <col min="13066" max="13066" width="11.5703125" style="2" customWidth="1"/>
    <col min="13067" max="13067" width="11" style="2" bestFit="1" customWidth="1"/>
    <col min="13068" max="13312" width="9.140625" style="2"/>
    <col min="13313" max="13313" width="3.28515625" style="2" customWidth="1"/>
    <col min="13314" max="13314" width="54.85546875" style="2" customWidth="1"/>
    <col min="13315" max="13315" width="14.28515625" style="2" customWidth="1"/>
    <col min="13316" max="13316" width="7.42578125" style="2" customWidth="1"/>
    <col min="13317" max="13317" width="21.7109375" style="2" bestFit="1" customWidth="1"/>
    <col min="13318" max="13318" width="21" style="2" bestFit="1" customWidth="1"/>
    <col min="13319" max="13319" width="14.140625" style="2" customWidth="1"/>
    <col min="13320" max="13320" width="6.42578125" style="2" customWidth="1"/>
    <col min="13321" max="13321" width="26" style="2" bestFit="1" customWidth="1"/>
    <col min="13322" max="13322" width="11.5703125" style="2" customWidth="1"/>
    <col min="13323" max="13323" width="11" style="2" bestFit="1" customWidth="1"/>
    <col min="13324" max="13568" width="9.140625" style="2"/>
    <col min="13569" max="13569" width="3.28515625" style="2" customWidth="1"/>
    <col min="13570" max="13570" width="54.85546875" style="2" customWidth="1"/>
    <col min="13571" max="13571" width="14.28515625" style="2" customWidth="1"/>
    <col min="13572" max="13572" width="7.42578125" style="2" customWidth="1"/>
    <col min="13573" max="13573" width="21.7109375" style="2" bestFit="1" customWidth="1"/>
    <col min="13574" max="13574" width="21" style="2" bestFit="1" customWidth="1"/>
    <col min="13575" max="13575" width="14.140625" style="2" customWidth="1"/>
    <col min="13576" max="13576" width="6.42578125" style="2" customWidth="1"/>
    <col min="13577" max="13577" width="26" style="2" bestFit="1" customWidth="1"/>
    <col min="13578" max="13578" width="11.5703125" style="2" customWidth="1"/>
    <col min="13579" max="13579" width="11" style="2" bestFit="1" customWidth="1"/>
    <col min="13580" max="13824" width="9.140625" style="2"/>
    <col min="13825" max="13825" width="3.28515625" style="2" customWidth="1"/>
    <col min="13826" max="13826" width="54.85546875" style="2" customWidth="1"/>
    <col min="13827" max="13827" width="14.28515625" style="2" customWidth="1"/>
    <col min="13828" max="13828" width="7.42578125" style="2" customWidth="1"/>
    <col min="13829" max="13829" width="21.7109375" style="2" bestFit="1" customWidth="1"/>
    <col min="13830" max="13830" width="21" style="2" bestFit="1" customWidth="1"/>
    <col min="13831" max="13831" width="14.140625" style="2" customWidth="1"/>
    <col min="13832" max="13832" width="6.42578125" style="2" customWidth="1"/>
    <col min="13833" max="13833" width="26" style="2" bestFit="1" customWidth="1"/>
    <col min="13834" max="13834" width="11.5703125" style="2" customWidth="1"/>
    <col min="13835" max="13835" width="11" style="2" bestFit="1" customWidth="1"/>
    <col min="13836" max="14080" width="9.140625" style="2"/>
    <col min="14081" max="14081" width="3.28515625" style="2" customWidth="1"/>
    <col min="14082" max="14082" width="54.85546875" style="2" customWidth="1"/>
    <col min="14083" max="14083" width="14.28515625" style="2" customWidth="1"/>
    <col min="14084" max="14084" width="7.42578125" style="2" customWidth="1"/>
    <col min="14085" max="14085" width="21.7109375" style="2" bestFit="1" customWidth="1"/>
    <col min="14086" max="14086" width="21" style="2" bestFit="1" customWidth="1"/>
    <col min="14087" max="14087" width="14.140625" style="2" customWidth="1"/>
    <col min="14088" max="14088" width="6.42578125" style="2" customWidth="1"/>
    <col min="14089" max="14089" width="26" style="2" bestFit="1" customWidth="1"/>
    <col min="14090" max="14090" width="11.5703125" style="2" customWidth="1"/>
    <col min="14091" max="14091" width="11" style="2" bestFit="1" customWidth="1"/>
    <col min="14092" max="14336" width="9.140625" style="2"/>
    <col min="14337" max="14337" width="3.28515625" style="2" customWidth="1"/>
    <col min="14338" max="14338" width="54.85546875" style="2" customWidth="1"/>
    <col min="14339" max="14339" width="14.28515625" style="2" customWidth="1"/>
    <col min="14340" max="14340" width="7.42578125" style="2" customWidth="1"/>
    <col min="14341" max="14341" width="21.7109375" style="2" bestFit="1" customWidth="1"/>
    <col min="14342" max="14342" width="21" style="2" bestFit="1" customWidth="1"/>
    <col min="14343" max="14343" width="14.140625" style="2" customWidth="1"/>
    <col min="14344" max="14344" width="6.42578125" style="2" customWidth="1"/>
    <col min="14345" max="14345" width="26" style="2" bestFit="1" customWidth="1"/>
    <col min="14346" max="14346" width="11.5703125" style="2" customWidth="1"/>
    <col min="14347" max="14347" width="11" style="2" bestFit="1" customWidth="1"/>
    <col min="14348" max="14592" width="9.140625" style="2"/>
    <col min="14593" max="14593" width="3.28515625" style="2" customWidth="1"/>
    <col min="14594" max="14594" width="54.85546875" style="2" customWidth="1"/>
    <col min="14595" max="14595" width="14.28515625" style="2" customWidth="1"/>
    <col min="14596" max="14596" width="7.42578125" style="2" customWidth="1"/>
    <col min="14597" max="14597" width="21.7109375" style="2" bestFit="1" customWidth="1"/>
    <col min="14598" max="14598" width="21" style="2" bestFit="1" customWidth="1"/>
    <col min="14599" max="14599" width="14.140625" style="2" customWidth="1"/>
    <col min="14600" max="14600" width="6.42578125" style="2" customWidth="1"/>
    <col min="14601" max="14601" width="26" style="2" bestFit="1" customWidth="1"/>
    <col min="14602" max="14602" width="11.5703125" style="2" customWidth="1"/>
    <col min="14603" max="14603" width="11" style="2" bestFit="1" customWidth="1"/>
    <col min="14604" max="14848" width="9.140625" style="2"/>
    <col min="14849" max="14849" width="3.28515625" style="2" customWidth="1"/>
    <col min="14850" max="14850" width="54.85546875" style="2" customWidth="1"/>
    <col min="14851" max="14851" width="14.28515625" style="2" customWidth="1"/>
    <col min="14852" max="14852" width="7.42578125" style="2" customWidth="1"/>
    <col min="14853" max="14853" width="21.7109375" style="2" bestFit="1" customWidth="1"/>
    <col min="14854" max="14854" width="21" style="2" bestFit="1" customWidth="1"/>
    <col min="14855" max="14855" width="14.140625" style="2" customWidth="1"/>
    <col min="14856" max="14856" width="6.42578125" style="2" customWidth="1"/>
    <col min="14857" max="14857" width="26" style="2" bestFit="1" customWidth="1"/>
    <col min="14858" max="14858" width="11.5703125" style="2" customWidth="1"/>
    <col min="14859" max="14859" width="11" style="2" bestFit="1" customWidth="1"/>
    <col min="14860" max="15104" width="9.140625" style="2"/>
    <col min="15105" max="15105" width="3.28515625" style="2" customWidth="1"/>
    <col min="15106" max="15106" width="54.85546875" style="2" customWidth="1"/>
    <col min="15107" max="15107" width="14.28515625" style="2" customWidth="1"/>
    <col min="15108" max="15108" width="7.42578125" style="2" customWidth="1"/>
    <col min="15109" max="15109" width="21.7109375" style="2" bestFit="1" customWidth="1"/>
    <col min="15110" max="15110" width="21" style="2" bestFit="1" customWidth="1"/>
    <col min="15111" max="15111" width="14.140625" style="2" customWidth="1"/>
    <col min="15112" max="15112" width="6.42578125" style="2" customWidth="1"/>
    <col min="15113" max="15113" width="26" style="2" bestFit="1" customWidth="1"/>
    <col min="15114" max="15114" width="11.5703125" style="2" customWidth="1"/>
    <col min="15115" max="15115" width="11" style="2" bestFit="1" customWidth="1"/>
    <col min="15116" max="15360" width="9.140625" style="2"/>
    <col min="15361" max="15361" width="3.28515625" style="2" customWidth="1"/>
    <col min="15362" max="15362" width="54.85546875" style="2" customWidth="1"/>
    <col min="15363" max="15363" width="14.28515625" style="2" customWidth="1"/>
    <col min="15364" max="15364" width="7.42578125" style="2" customWidth="1"/>
    <col min="15365" max="15365" width="21.7109375" style="2" bestFit="1" customWidth="1"/>
    <col min="15366" max="15366" width="21" style="2" bestFit="1" customWidth="1"/>
    <col min="15367" max="15367" width="14.140625" style="2" customWidth="1"/>
    <col min="15368" max="15368" width="6.42578125" style="2" customWidth="1"/>
    <col min="15369" max="15369" width="26" style="2" bestFit="1" customWidth="1"/>
    <col min="15370" max="15370" width="11.5703125" style="2" customWidth="1"/>
    <col min="15371" max="15371" width="11" style="2" bestFit="1" customWidth="1"/>
    <col min="15372" max="15616" width="9.140625" style="2"/>
    <col min="15617" max="15617" width="3.28515625" style="2" customWidth="1"/>
    <col min="15618" max="15618" width="54.85546875" style="2" customWidth="1"/>
    <col min="15619" max="15619" width="14.28515625" style="2" customWidth="1"/>
    <col min="15620" max="15620" width="7.42578125" style="2" customWidth="1"/>
    <col min="15621" max="15621" width="21.7109375" style="2" bestFit="1" customWidth="1"/>
    <col min="15622" max="15622" width="21" style="2" bestFit="1" customWidth="1"/>
    <col min="15623" max="15623" width="14.140625" style="2" customWidth="1"/>
    <col min="15624" max="15624" width="6.42578125" style="2" customWidth="1"/>
    <col min="15625" max="15625" width="26" style="2" bestFit="1" customWidth="1"/>
    <col min="15626" max="15626" width="11.5703125" style="2" customWidth="1"/>
    <col min="15627" max="15627" width="11" style="2" bestFit="1" customWidth="1"/>
    <col min="15628" max="15872" width="9.140625" style="2"/>
    <col min="15873" max="15873" width="3.28515625" style="2" customWidth="1"/>
    <col min="15874" max="15874" width="54.85546875" style="2" customWidth="1"/>
    <col min="15875" max="15875" width="14.28515625" style="2" customWidth="1"/>
    <col min="15876" max="15876" width="7.42578125" style="2" customWidth="1"/>
    <col min="15877" max="15877" width="21.7109375" style="2" bestFit="1" customWidth="1"/>
    <col min="15878" max="15878" width="21" style="2" bestFit="1" customWidth="1"/>
    <col min="15879" max="15879" width="14.140625" style="2" customWidth="1"/>
    <col min="15880" max="15880" width="6.42578125" style="2" customWidth="1"/>
    <col min="15881" max="15881" width="26" style="2" bestFit="1" customWidth="1"/>
    <col min="15882" max="15882" width="11.5703125" style="2" customWidth="1"/>
    <col min="15883" max="15883" width="11" style="2" bestFit="1" customWidth="1"/>
    <col min="15884" max="16128" width="9.140625" style="2"/>
    <col min="16129" max="16129" width="3.28515625" style="2" customWidth="1"/>
    <col min="16130" max="16130" width="54.85546875" style="2" customWidth="1"/>
    <col min="16131" max="16131" width="14.28515625" style="2" customWidth="1"/>
    <col min="16132" max="16132" width="7.42578125" style="2" customWidth="1"/>
    <col min="16133" max="16133" width="21.7109375" style="2" bestFit="1" customWidth="1"/>
    <col min="16134" max="16134" width="21" style="2" bestFit="1" customWidth="1"/>
    <col min="16135" max="16135" width="14.140625" style="2" customWidth="1"/>
    <col min="16136" max="16136" width="6.42578125" style="2" customWidth="1"/>
    <col min="16137" max="16137" width="26" style="2" bestFit="1" customWidth="1"/>
    <col min="16138" max="16138" width="11.5703125" style="2" customWidth="1"/>
    <col min="16139" max="16139" width="11" style="2" bestFit="1" customWidth="1"/>
    <col min="16140" max="16384" width="9.140625" style="2"/>
  </cols>
  <sheetData>
    <row r="1" spans="2:14" s="1" customFormat="1" ht="24" thickBot="1" x14ac:dyDescent="0.4">
      <c r="B1" s="1" t="s">
        <v>43</v>
      </c>
    </row>
    <row r="2" spans="2:14" ht="16.5" customHeight="1" thickTop="1" thickBot="1" x14ac:dyDescent="0.3">
      <c r="B2" s="3"/>
      <c r="C2" s="4"/>
      <c r="L2" s="6"/>
      <c r="M2" s="7" t="s">
        <v>0</v>
      </c>
      <c r="N2" s="8">
        <v>36.15</v>
      </c>
    </row>
    <row r="3" spans="2:14" ht="16.5" customHeight="1" x14ac:dyDescent="0.25">
      <c r="B3" s="12" t="s">
        <v>31</v>
      </c>
      <c r="C3" s="13">
        <f>C10*C19</f>
        <v>7927</v>
      </c>
      <c r="D3" s="14"/>
      <c r="F3" s="10" t="s">
        <v>30</v>
      </c>
      <c r="L3" s="6"/>
      <c r="M3" s="11"/>
    </row>
    <row r="4" spans="2:14" ht="16.5" customHeight="1" x14ac:dyDescent="0.25">
      <c r="B4" s="15" t="s">
        <v>35</v>
      </c>
      <c r="C4" s="16">
        <f>H12+H21</f>
        <v>6880</v>
      </c>
      <c r="D4" s="17"/>
      <c r="L4" s="6"/>
      <c r="M4" s="11"/>
    </row>
    <row r="5" spans="2:14" ht="16.5" customHeight="1" x14ac:dyDescent="0.25">
      <c r="B5" s="15" t="s">
        <v>36</v>
      </c>
      <c r="C5" s="16">
        <f>H17</f>
        <v>2544</v>
      </c>
      <c r="D5" s="17"/>
      <c r="L5" s="6"/>
      <c r="M5" s="11"/>
    </row>
    <row r="6" spans="2:14" ht="16.5" customHeight="1" x14ac:dyDescent="0.25">
      <c r="B6" s="15" t="s">
        <v>37</v>
      </c>
      <c r="C6" s="16">
        <f>H26</f>
        <v>0</v>
      </c>
      <c r="D6" s="17"/>
      <c r="L6" s="6"/>
      <c r="M6" s="11"/>
    </row>
    <row r="7" spans="2:14" ht="16.5" customHeight="1" thickBot="1" x14ac:dyDescent="0.3">
      <c r="B7" s="18" t="s">
        <v>28</v>
      </c>
      <c r="C7" s="19">
        <f>C4+C5+C6-C3-C3*C13</f>
        <v>1481.146</v>
      </c>
      <c r="D7" s="20">
        <f>C7/$C$3</f>
        <v>0.1868482401917497</v>
      </c>
      <c r="L7" s="6"/>
      <c r="M7" s="11"/>
    </row>
    <row r="8" spans="2:14" ht="16.5" customHeight="1" thickBot="1" x14ac:dyDescent="0.3">
      <c r="B8" s="9"/>
      <c r="J8" s="53" t="s">
        <v>39</v>
      </c>
    </row>
    <row r="9" spans="2:14" ht="16.5" customHeight="1" thickBot="1" x14ac:dyDescent="0.3">
      <c r="B9" s="22" t="s">
        <v>18</v>
      </c>
      <c r="C9" s="23"/>
      <c r="D9" s="2"/>
      <c r="F9" s="24" t="s">
        <v>1</v>
      </c>
      <c r="G9" s="25" t="s">
        <v>2</v>
      </c>
      <c r="H9" s="26" t="s">
        <v>3</v>
      </c>
      <c r="J9" s="54" t="s">
        <v>40</v>
      </c>
    </row>
    <row r="10" spans="2:14" ht="16.5" customHeight="1" x14ac:dyDescent="0.25">
      <c r="B10" s="27" t="s">
        <v>4</v>
      </c>
      <c r="C10" s="55">
        <v>79.27</v>
      </c>
      <c r="D10" s="28"/>
      <c r="F10" s="27" t="s">
        <v>5</v>
      </c>
      <c r="G10" s="29">
        <f>(1-C22)*C11</f>
        <v>68.8</v>
      </c>
      <c r="H10" s="30" t="s">
        <v>6</v>
      </c>
      <c r="J10" s="54" t="s">
        <v>42</v>
      </c>
    </row>
    <row r="11" spans="2:14" s="31" customFormat="1" ht="15.75" x14ac:dyDescent="0.25">
      <c r="B11" s="27" t="s">
        <v>32</v>
      </c>
      <c r="C11" s="55">
        <v>80</v>
      </c>
      <c r="D11" s="32"/>
      <c r="F11" s="27" t="s">
        <v>7</v>
      </c>
      <c r="G11" s="29">
        <v>9.44</v>
      </c>
      <c r="H11" s="30" t="s">
        <v>6</v>
      </c>
      <c r="I11" s="2"/>
      <c r="J11" s="53" t="s">
        <v>41</v>
      </c>
      <c r="K11" s="2"/>
    </row>
    <row r="12" spans="2:14" ht="16.5" customHeight="1" x14ac:dyDescent="0.25">
      <c r="B12" s="27" t="s">
        <v>33</v>
      </c>
      <c r="C12" s="55">
        <v>38</v>
      </c>
      <c r="D12" s="28"/>
      <c r="F12" s="27" t="s">
        <v>8</v>
      </c>
      <c r="G12" s="33">
        <f>G10-G11</f>
        <v>59.36</v>
      </c>
      <c r="H12" s="30">
        <f>G12*$C$19</f>
        <v>5936</v>
      </c>
    </row>
    <row r="13" spans="2:14" ht="16.5" customHeight="1" x14ac:dyDescent="0.25">
      <c r="B13" s="27" t="s">
        <v>26</v>
      </c>
      <c r="C13" s="56">
        <v>2E-3</v>
      </c>
      <c r="D13" s="28"/>
      <c r="F13" s="27" t="s">
        <v>9</v>
      </c>
      <c r="G13" s="33">
        <f>G12*30/70</f>
        <v>25.439999999999998</v>
      </c>
      <c r="H13" s="30" t="s">
        <v>6</v>
      </c>
    </row>
    <row r="14" spans="2:14" ht="16.5" customHeight="1" x14ac:dyDescent="0.25">
      <c r="B14" s="27" t="s">
        <v>34</v>
      </c>
      <c r="C14" s="56">
        <v>0.8</v>
      </c>
      <c r="D14" s="28"/>
      <c r="F14" s="27" t="s">
        <v>10</v>
      </c>
      <c r="G14" s="33">
        <f>G12+G13</f>
        <v>84.8</v>
      </c>
      <c r="H14" s="30" t="s">
        <v>6</v>
      </c>
    </row>
    <row r="15" spans="2:14" ht="16.5" customHeight="1" x14ac:dyDescent="0.25">
      <c r="B15" s="34"/>
      <c r="C15" s="35"/>
      <c r="D15" s="2"/>
      <c r="F15" s="27" t="s">
        <v>12</v>
      </c>
      <c r="G15" s="33">
        <f>-G14*C18</f>
        <v>0</v>
      </c>
      <c r="H15" s="30" t="s">
        <v>6</v>
      </c>
    </row>
    <row r="16" spans="2:14" ht="16.5" customHeight="1" thickBot="1" x14ac:dyDescent="0.3">
      <c r="B16" s="36" t="s">
        <v>11</v>
      </c>
      <c r="C16" s="37"/>
      <c r="D16" s="28"/>
      <c r="F16" s="27" t="s">
        <v>14</v>
      </c>
      <c r="G16" s="33">
        <f>G13</f>
        <v>25.439999999999998</v>
      </c>
      <c r="H16" s="30" t="s">
        <v>6</v>
      </c>
    </row>
    <row r="17" spans="1:12" ht="16.5" customHeight="1" x14ac:dyDescent="0.25">
      <c r="B17" s="27" t="s">
        <v>13</v>
      </c>
      <c r="C17" s="57">
        <v>100</v>
      </c>
      <c r="D17" s="28"/>
      <c r="F17" s="27" t="s">
        <v>16</v>
      </c>
      <c r="G17" s="33">
        <f>G15+G16</f>
        <v>25.439999999999998</v>
      </c>
      <c r="H17" s="30">
        <f>G17*$C$19</f>
        <v>2544</v>
      </c>
    </row>
    <row r="18" spans="1:12" ht="16.5" customHeight="1" thickBot="1" x14ac:dyDescent="0.3">
      <c r="B18" s="27" t="s">
        <v>15</v>
      </c>
      <c r="C18" s="58">
        <v>0</v>
      </c>
      <c r="D18" s="28"/>
      <c r="F18" s="38" t="s">
        <v>17</v>
      </c>
      <c r="G18" s="39">
        <f>G17+G12</f>
        <v>84.8</v>
      </c>
      <c r="H18" s="40">
        <f>H17+H12</f>
        <v>8480</v>
      </c>
    </row>
    <row r="19" spans="1:12" ht="16.5" customHeight="1" thickBot="1" x14ac:dyDescent="0.3">
      <c r="B19" s="27" t="s">
        <v>29</v>
      </c>
      <c r="C19" s="41">
        <f>IF(C17&gt;100,75+(C17-75)*(1-C14),C17)</f>
        <v>100</v>
      </c>
      <c r="D19" s="2"/>
      <c r="G19" s="42"/>
    </row>
    <row r="20" spans="1:12" ht="15.75" thickBot="1" x14ac:dyDescent="0.3">
      <c r="A20" s="43"/>
      <c r="B20" s="34"/>
      <c r="C20" s="35"/>
      <c r="D20" s="44"/>
      <c r="F20" s="24" t="s">
        <v>19</v>
      </c>
      <c r="G20" s="25" t="s">
        <v>2</v>
      </c>
      <c r="H20" s="26" t="s">
        <v>3</v>
      </c>
    </row>
    <row r="21" spans="1:12" ht="16.5" customHeight="1" thickBot="1" x14ac:dyDescent="0.3">
      <c r="B21" s="36" t="s">
        <v>18</v>
      </c>
      <c r="C21" s="37"/>
      <c r="D21" s="2"/>
      <c r="F21" s="27" t="s">
        <v>7</v>
      </c>
      <c r="G21" s="29">
        <v>9.44</v>
      </c>
      <c r="H21" s="30">
        <f>G21*$C$19</f>
        <v>944</v>
      </c>
    </row>
    <row r="22" spans="1:12" ht="16.5" thickBot="1" x14ac:dyDescent="0.3">
      <c r="B22" s="45" t="s">
        <v>27</v>
      </c>
      <c r="C22" s="59">
        <v>0.14000000000000001</v>
      </c>
      <c r="D22" s="2"/>
      <c r="F22" s="27" t="s">
        <v>20</v>
      </c>
      <c r="G22" s="29">
        <f>(C12/N2)*C11</f>
        <v>84.094052558782849</v>
      </c>
      <c r="H22" s="30" t="s">
        <v>6</v>
      </c>
    </row>
    <row r="23" spans="1:12" ht="15.75" x14ac:dyDescent="0.25">
      <c r="B23" s="2"/>
      <c r="C23" s="2"/>
      <c r="D23" s="2"/>
      <c r="F23" s="27" t="s">
        <v>21</v>
      </c>
      <c r="G23" s="29">
        <f>G22-G10</f>
        <v>15.294052558782852</v>
      </c>
      <c r="H23" s="30"/>
    </row>
    <row r="24" spans="1:12" ht="16.5" customHeight="1" x14ac:dyDescent="0.25">
      <c r="B24" s="2"/>
      <c r="C24" s="2"/>
      <c r="F24" s="27" t="s">
        <v>22</v>
      </c>
      <c r="G24" s="29">
        <f>-C10</f>
        <v>-79.27</v>
      </c>
      <c r="H24" s="30"/>
    </row>
    <row r="25" spans="1:12" ht="16.5" customHeight="1" x14ac:dyDescent="0.25">
      <c r="A25" s="43"/>
      <c r="B25" s="2"/>
      <c r="C25" s="2"/>
      <c r="D25" s="2"/>
      <c r="F25" s="27" t="s">
        <v>23</v>
      </c>
      <c r="G25" s="29">
        <f>G21+G23+G24</f>
        <v>-54.535947441217147</v>
      </c>
      <c r="H25" s="30"/>
    </row>
    <row r="26" spans="1:12" ht="16.5" customHeight="1" x14ac:dyDescent="0.25">
      <c r="A26" s="43"/>
      <c r="B26" s="2"/>
      <c r="C26" s="2"/>
      <c r="D26" s="2"/>
      <c r="F26" s="27" t="s">
        <v>24</v>
      </c>
      <c r="G26" s="29">
        <f>G25*-C18</f>
        <v>0</v>
      </c>
      <c r="H26" s="30">
        <f>G26*$C$19</f>
        <v>0</v>
      </c>
    </row>
    <row r="27" spans="1:12" ht="16.5" customHeight="1" thickBot="1" x14ac:dyDescent="0.3">
      <c r="A27" s="43"/>
      <c r="B27" s="2"/>
      <c r="C27" s="2"/>
      <c r="D27" s="2"/>
      <c r="F27" s="38" t="s">
        <v>25</v>
      </c>
      <c r="G27" s="39">
        <f>G21+G26</f>
        <v>9.44</v>
      </c>
      <c r="H27" s="40">
        <f>H26+H21</f>
        <v>944</v>
      </c>
    </row>
    <row r="28" spans="1:12" s="46" customFormat="1" ht="24" thickBot="1" x14ac:dyDescent="0.4"/>
    <row r="29" spans="1:12" s="48" customFormat="1" ht="16.5" customHeight="1" thickTop="1" x14ac:dyDescent="0.25">
      <c r="A29" s="47" t="s">
        <v>38</v>
      </c>
      <c r="B29" s="47"/>
      <c r="C29" s="47"/>
      <c r="D29" s="47"/>
      <c r="E29" s="47"/>
      <c r="F29" s="47"/>
      <c r="G29" s="47"/>
      <c r="H29" s="47"/>
      <c r="I29" s="47"/>
      <c r="J29" s="47"/>
      <c r="K29" s="47"/>
      <c r="L29" s="47"/>
    </row>
    <row r="30" spans="1:12" s="48" customFormat="1" ht="16.5" customHeight="1" x14ac:dyDescent="0.25">
      <c r="A30" s="47"/>
      <c r="B30" s="47"/>
      <c r="C30" s="47"/>
      <c r="D30" s="47"/>
      <c r="E30" s="47"/>
      <c r="F30" s="47"/>
      <c r="G30" s="47"/>
      <c r="H30" s="47"/>
      <c r="I30" s="47"/>
      <c r="J30" s="47"/>
      <c r="K30" s="47"/>
      <c r="L30" s="47"/>
    </row>
    <row r="31" spans="1:12" s="48" customFormat="1" ht="16.5" customHeight="1" x14ac:dyDescent="0.25">
      <c r="A31" s="47"/>
      <c r="B31" s="47"/>
      <c r="C31" s="47"/>
      <c r="D31" s="47"/>
      <c r="E31" s="47"/>
      <c r="F31" s="47"/>
      <c r="G31" s="47"/>
      <c r="H31" s="47"/>
      <c r="I31" s="47"/>
      <c r="J31" s="47"/>
      <c r="K31" s="47"/>
      <c r="L31" s="47"/>
    </row>
    <row r="32" spans="1:12" s="48" customFormat="1" ht="114" customHeight="1" x14ac:dyDescent="0.25">
      <c r="A32" s="47"/>
      <c r="B32" s="47"/>
      <c r="C32" s="47"/>
      <c r="D32" s="47"/>
      <c r="E32" s="47"/>
      <c r="F32" s="47"/>
      <c r="G32" s="47"/>
      <c r="H32" s="47"/>
      <c r="I32" s="47"/>
      <c r="J32" s="47"/>
      <c r="K32" s="47"/>
      <c r="L32" s="47"/>
    </row>
    <row r="33" spans="1:5" ht="16.5" customHeight="1" x14ac:dyDescent="0.25">
      <c r="A33" s="43"/>
      <c r="B33" s="2"/>
      <c r="C33" s="2"/>
      <c r="D33" s="2"/>
      <c r="E33" s="44"/>
    </row>
    <row r="34" spans="1:5" ht="16.5" customHeight="1" x14ac:dyDescent="0.25">
      <c r="A34" s="43"/>
      <c r="B34" s="2"/>
      <c r="C34" s="2"/>
      <c r="D34" s="2"/>
      <c r="E34" s="44"/>
    </row>
    <row r="35" spans="1:5" ht="16.5" customHeight="1" x14ac:dyDescent="0.25">
      <c r="B35" s="2"/>
      <c r="C35" s="2"/>
      <c r="E35" s="44"/>
    </row>
    <row r="36" spans="1:5" ht="16.5" customHeight="1" x14ac:dyDescent="0.25">
      <c r="A36" s="43"/>
      <c r="B36" s="2"/>
      <c r="C36" s="2"/>
      <c r="D36" s="49"/>
      <c r="E36" s="44"/>
    </row>
    <row r="37" spans="1:5" x14ac:dyDescent="0.25">
      <c r="A37" s="43"/>
      <c r="B37" s="2"/>
      <c r="C37" s="2"/>
      <c r="D37" s="49"/>
      <c r="E37" s="44"/>
    </row>
    <row r="38" spans="1:5" ht="16.5" customHeight="1" x14ac:dyDescent="0.25">
      <c r="A38" s="43"/>
      <c r="B38" s="2"/>
      <c r="C38" s="2"/>
      <c r="D38" s="49"/>
      <c r="E38" s="44"/>
    </row>
    <row r="39" spans="1:5" ht="16.5" customHeight="1" x14ac:dyDescent="0.25">
      <c r="A39" s="43"/>
      <c r="B39" s="2"/>
      <c r="C39" s="2"/>
      <c r="D39" s="50"/>
      <c r="E39" s="44"/>
    </row>
    <row r="40" spans="1:5" ht="16.5" customHeight="1" x14ac:dyDescent="0.25">
      <c r="A40" s="43"/>
      <c r="B40" s="2"/>
      <c r="C40" s="2"/>
      <c r="D40" s="49"/>
      <c r="E40" s="44"/>
    </row>
    <row r="41" spans="1:5" ht="16.5" customHeight="1" x14ac:dyDescent="0.25">
      <c r="A41" s="43"/>
      <c r="B41" s="2"/>
      <c r="C41" s="4"/>
      <c r="D41" s="49"/>
    </row>
    <row r="42" spans="1:5" ht="16.5" customHeight="1" x14ac:dyDescent="0.25">
      <c r="A42" s="43"/>
      <c r="B42" s="2"/>
      <c r="C42" s="4"/>
      <c r="D42" s="49"/>
    </row>
    <row r="43" spans="1:5" ht="16.5" customHeight="1" x14ac:dyDescent="0.25">
      <c r="A43" s="43"/>
      <c r="B43" s="2"/>
      <c r="C43" s="4"/>
      <c r="D43" s="49"/>
    </row>
    <row r="44" spans="1:5" ht="16.5" customHeight="1" x14ac:dyDescent="0.25">
      <c r="A44" s="43"/>
      <c r="B44" s="2"/>
      <c r="C44" s="4"/>
      <c r="D44" s="49"/>
    </row>
    <row r="45" spans="1:5" ht="16.5" customHeight="1" x14ac:dyDescent="0.25">
      <c r="A45" s="43"/>
      <c r="B45" s="2"/>
      <c r="C45" s="4"/>
      <c r="D45" s="49"/>
    </row>
    <row r="46" spans="1:5" ht="28.5" customHeight="1" x14ac:dyDescent="0.25">
      <c r="B46" s="2"/>
      <c r="C46" s="4"/>
    </row>
    <row r="47" spans="1:5" ht="28.5" customHeight="1" x14ac:dyDescent="0.25">
      <c r="B47" s="2"/>
      <c r="C47" s="4"/>
    </row>
    <row r="48" spans="1:5" ht="28.5" customHeight="1" x14ac:dyDescent="0.25">
      <c r="B48" s="2"/>
      <c r="C48" s="4"/>
    </row>
    <row r="49" spans="2:3" ht="28.5" customHeight="1" x14ac:dyDescent="0.25">
      <c r="B49" s="2"/>
      <c r="C49" s="4"/>
    </row>
    <row r="50" spans="2:3" ht="28.5" customHeight="1" x14ac:dyDescent="0.25">
      <c r="B50" s="2"/>
      <c r="C50" s="4"/>
    </row>
    <row r="51" spans="2:3" ht="28.5" customHeight="1" x14ac:dyDescent="0.25">
      <c r="B51" s="2"/>
      <c r="C51" s="4"/>
    </row>
    <row r="52" spans="2:3" ht="28.5" customHeight="1" x14ac:dyDescent="0.25">
      <c r="B52" s="2"/>
      <c r="C52" s="4"/>
    </row>
    <row r="53" spans="2:3" ht="28.5" customHeight="1" x14ac:dyDescent="0.25">
      <c r="B53" s="2"/>
      <c r="C53" s="4"/>
    </row>
    <row r="54" spans="2:3" ht="28.5" customHeight="1" x14ac:dyDescent="0.25">
      <c r="B54" s="2"/>
      <c r="C54" s="4"/>
    </row>
    <row r="55" spans="2:3" ht="28.5" customHeight="1" x14ac:dyDescent="0.25"/>
    <row r="56" spans="2:3" ht="28.5" customHeight="1" x14ac:dyDescent="0.25"/>
    <row r="57" spans="2:3" ht="28.5" customHeight="1" x14ac:dyDescent="0.25"/>
    <row r="58" spans="2:3" ht="28.5" customHeight="1" x14ac:dyDescent="0.25"/>
    <row r="59" spans="2:3" ht="28.5" customHeight="1" x14ac:dyDescent="0.25">
      <c r="B59" s="52"/>
    </row>
    <row r="60" spans="2:3" ht="30" customHeight="1" x14ac:dyDescent="0.25"/>
  </sheetData>
  <sheetProtection algorithmName="SHA-512" hashValue="gFsBPTDWrHMw33BVa5LA706/KISkKXmnmxKvO5kO5q064SfprB+Fu0cJ2X2qZzxBj4NKDog2O03eRmMcjrifqg==" saltValue="o6rhPYUeSmZ9SLy9ONcr7w==" spinCount="100000" sheet="1" objects="1" scenarios="1" selectLockedCells="1"/>
  <mergeCells count="1">
    <mergeCell ref="A29:L32"/>
  </mergeCells>
  <hyperlinks>
    <hyperlink ref="J9" r:id="rId1" xr:uid="{EAFF3ECE-07A6-44FD-BEFE-467A13E4A080}"/>
    <hyperlink ref="J10" r:id="rId2" xr:uid="{CDD4B8B2-FEC8-44AC-BB4C-0C3AD0C61F98}"/>
  </hyperlinks>
  <pageMargins left="0.25" right="0.25" top="0.75" bottom="0.75" header="0.3" footer="0.3"/>
  <pageSetup paperSize="9" scale="43" orientation="portrait"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Rio Tinto Buy Back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Hu</dc:creator>
  <cp:lastModifiedBy>Jack Hu</cp:lastModifiedBy>
  <dcterms:created xsi:type="dcterms:W3CDTF">2018-09-27T06:02:57Z</dcterms:created>
  <dcterms:modified xsi:type="dcterms:W3CDTF">2018-09-27T06:25:52Z</dcterms:modified>
</cp:coreProperties>
</file>